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476" windowWidth="9465" windowHeight="6960" activeTab="0"/>
  </bookViews>
  <sheets>
    <sheet name="two sample t test" sheetId="1" r:id="rId1"/>
  </sheets>
  <definedNames>
    <definedName name="_ATPRankperc_Dlg_Results" localSheetId="0" hidden="1">{2;#N/A;"R4C2:R13C2";#N/A;"R20C5";#N/A;1;#N/A;#N/A;FALSE;#N/A;#N/A;#N/A}</definedName>
    <definedName name="_ATPRankperc_Dlg_Types" localSheetId="0" hidden="1">{"Excel Help!1801";5;10;5;10;5;11;112;112;13;1;2;24}</definedName>
    <definedName name="_ATPRankperc_Range1" localSheetId="0" hidden="1">'two sample t test'!$B$4:$B$10</definedName>
    <definedName name="_ATPRankperc_Range2" localSheetId="0" hidden="1">'two sample t test'!$E$20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0" authorId="0">
      <text>
        <r>
          <rPr>
            <sz val="8"/>
            <rFont val="Tahoma"/>
            <family val="0"/>
          </rPr>
          <t>Try changing different values of the fourth subject in group B.  Example:  5 is significant, but 20 is not (even though the mean diff is greater).</t>
        </r>
      </text>
    </comment>
  </commentList>
</comments>
</file>

<file path=xl/sharedStrings.xml><?xml version="1.0" encoding="utf-8"?>
<sst xmlns="http://schemas.openxmlformats.org/spreadsheetml/2006/main" count="21" uniqueCount="21">
  <si>
    <t>Developing Intuition for the Effects of Outliers</t>
  </si>
  <si>
    <t>an attempt at mann whit</t>
  </si>
  <si>
    <t>Group A</t>
  </si>
  <si>
    <t>Group B</t>
  </si>
  <si>
    <t>ranks</t>
  </si>
  <si>
    <t>Classic t test</t>
  </si>
  <si>
    <t>mean diff</t>
  </si>
  <si>
    <t>s pooled</t>
  </si>
  <si>
    <t>t observed</t>
  </si>
  <si>
    <t>Welch t test</t>
  </si>
  <si>
    <t>c</t>
  </si>
  <si>
    <t>mean</t>
  </si>
  <si>
    <t>dfw</t>
  </si>
  <si>
    <t>median</t>
  </si>
  <si>
    <t>t obs welch</t>
  </si>
  <si>
    <t>stdev</t>
  </si>
  <si>
    <t>n</t>
  </si>
  <si>
    <t>Mann Witney U</t>
  </si>
  <si>
    <t>U</t>
  </si>
  <si>
    <t>z</t>
  </si>
  <si>
    <t>Change the last outlier in Group B and notice how T drops even though the mean difference increases.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</si>
</sst>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sz val="18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sz val="8"/>
      <name val="Tahom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3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2" fontId="7" fillId="0" borderId="7" xfId="0" applyNumberFormat="1" applyFont="1" applyBorder="1" applyAlignment="1">
      <alignment/>
    </xf>
    <xf numFmtId="0" fontId="8" fillId="0" borderId="2" xfId="0" applyFont="1" applyBorder="1" applyAlignment="1">
      <alignment/>
    </xf>
    <xf numFmtId="2" fontId="8" fillId="0" borderId="4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0" fontId="7" fillId="0" borderId="0" xfId="0" applyFont="1" applyAlignment="1">
      <alignment horizontal="centerContinuous" vertical="center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2">
      <selection activeCell="D7" sqref="D7"/>
    </sheetView>
  </sheetViews>
  <sheetFormatPr defaultColWidth="9.00390625" defaultRowHeight="12.75"/>
  <cols>
    <col min="1" max="4" width="11.375" style="0" customWidth="1"/>
    <col min="5" max="5" width="15.75390625" style="0" customWidth="1"/>
    <col min="6" max="16384" width="11.375" style="0" customWidth="1"/>
  </cols>
  <sheetData>
    <row r="1" spans="1:7" ht="22.5" customHeight="1">
      <c r="A1" s="9" t="s">
        <v>0</v>
      </c>
      <c r="B1" s="9"/>
      <c r="C1" s="9"/>
      <c r="D1" s="9"/>
      <c r="E1" s="9"/>
      <c r="F1" s="9"/>
      <c r="G1" s="10"/>
    </row>
    <row r="2" spans="1:9" ht="18">
      <c r="A2" s="10"/>
      <c r="B2" s="10"/>
      <c r="C2" s="10"/>
      <c r="D2" s="10"/>
      <c r="E2" s="10"/>
      <c r="F2" s="10"/>
      <c r="G2" s="10"/>
      <c r="I2" t="s">
        <v>1</v>
      </c>
    </row>
    <row r="3" spans="1:9" ht="18">
      <c r="A3" s="10"/>
      <c r="B3" s="11" t="s">
        <v>2</v>
      </c>
      <c r="C3" s="11" t="s">
        <v>3</v>
      </c>
      <c r="D3" s="10"/>
      <c r="E3" s="10"/>
      <c r="F3" s="10"/>
      <c r="G3" s="10"/>
      <c r="I3" s="1" t="s">
        <v>4</v>
      </c>
    </row>
    <row r="4" spans="1:9" ht="18">
      <c r="A4" s="10"/>
      <c r="B4" s="10">
        <v>2</v>
      </c>
      <c r="C4" s="10">
        <v>3</v>
      </c>
      <c r="D4" s="10"/>
      <c r="E4" s="9" t="s">
        <v>5</v>
      </c>
      <c r="F4" s="9"/>
      <c r="G4" s="10"/>
      <c r="H4">
        <f aca="true" t="shared" si="0" ref="H4:I10">IF(ISNA(RANK(B4,$B$4:$C$10)),0,RANK(B4,$B$4:$C$10,1))</f>
        <v>4</v>
      </c>
      <c r="I4">
        <f t="shared" si="0"/>
        <v>7</v>
      </c>
    </row>
    <row r="5" spans="1:9" ht="18">
      <c r="A5" s="10"/>
      <c r="B5" s="10">
        <v>3</v>
      </c>
      <c r="C5" s="10">
        <v>4</v>
      </c>
      <c r="D5" s="10"/>
      <c r="E5" s="12" t="s">
        <v>6</v>
      </c>
      <c r="F5" s="13">
        <f>B11-C11</f>
        <v>-1</v>
      </c>
      <c r="G5" s="10"/>
      <c r="H5">
        <f t="shared" si="0"/>
        <v>7</v>
      </c>
      <c r="I5">
        <f t="shared" si="0"/>
        <v>10</v>
      </c>
    </row>
    <row r="6" spans="1:9" ht="18">
      <c r="A6" s="10"/>
      <c r="B6" s="10">
        <v>2</v>
      </c>
      <c r="C6" s="14">
        <v>4</v>
      </c>
      <c r="D6" s="10"/>
      <c r="E6" s="15" t="s">
        <v>7</v>
      </c>
      <c r="F6" s="16">
        <f>SQRT(((B14-1)*B13^2+(C14-1)*C13^2)/(B14+C14-2))</f>
        <v>1.0540925533894598</v>
      </c>
      <c r="G6" s="10"/>
      <c r="H6">
        <f t="shared" si="0"/>
        <v>4</v>
      </c>
      <c r="I6">
        <f t="shared" si="0"/>
        <v>10</v>
      </c>
    </row>
    <row r="7" spans="1:9" ht="18">
      <c r="A7" s="10"/>
      <c r="B7" s="10">
        <v>3</v>
      </c>
      <c r="C7" s="10">
        <v>1</v>
      </c>
      <c r="D7" s="10"/>
      <c r="E7" s="17" t="s">
        <v>8</v>
      </c>
      <c r="F7" s="18">
        <f>F5/(F6*SQRT(1/B14+1/C14))</f>
        <v>-1.5135749373285392</v>
      </c>
      <c r="G7" s="10"/>
      <c r="H7">
        <f t="shared" si="0"/>
        <v>7</v>
      </c>
      <c r="I7">
        <f t="shared" si="0"/>
        <v>1</v>
      </c>
    </row>
    <row r="8" spans="1:9" ht="18">
      <c r="A8" s="10"/>
      <c r="B8" s="10">
        <v>2</v>
      </c>
      <c r="C8" s="10"/>
      <c r="D8" s="10"/>
      <c r="E8" s="10"/>
      <c r="F8" s="10"/>
      <c r="G8" s="10"/>
      <c r="H8">
        <f t="shared" si="0"/>
        <v>4</v>
      </c>
      <c r="I8">
        <f t="shared" si="0"/>
        <v>0</v>
      </c>
    </row>
    <row r="9" spans="1:9" ht="18">
      <c r="A9" s="10"/>
      <c r="B9" s="10">
        <v>1</v>
      </c>
      <c r="C9" s="10"/>
      <c r="D9" s="10"/>
      <c r="E9" s="9" t="s">
        <v>9</v>
      </c>
      <c r="F9" s="9"/>
      <c r="G9" s="10"/>
      <c r="H9">
        <f t="shared" si="0"/>
        <v>1</v>
      </c>
      <c r="I9">
        <f t="shared" si="0"/>
        <v>0</v>
      </c>
    </row>
    <row r="10" spans="1:9" ht="18">
      <c r="A10" s="10"/>
      <c r="B10" s="10">
        <v>1</v>
      </c>
      <c r="C10" s="10"/>
      <c r="D10" s="10"/>
      <c r="E10" s="12" t="s">
        <v>10</v>
      </c>
      <c r="F10" s="13">
        <f>(B13^2/B14)/(B13^2/B14+C13^2/C14)</f>
        <v>0.15999999999999998</v>
      </c>
      <c r="G10" s="10"/>
      <c r="H10">
        <f t="shared" si="0"/>
        <v>1</v>
      </c>
      <c r="I10">
        <f t="shared" si="0"/>
        <v>0</v>
      </c>
    </row>
    <row r="11" spans="1:9" ht="18">
      <c r="A11" s="10" t="s">
        <v>11</v>
      </c>
      <c r="B11" s="19">
        <f>AVERAGE(B4:B10)</f>
        <v>2</v>
      </c>
      <c r="C11" s="19">
        <f>AVERAGE(C4:C10)</f>
        <v>3</v>
      </c>
      <c r="D11" s="10"/>
      <c r="E11" s="15" t="s">
        <v>12</v>
      </c>
      <c r="F11" s="16">
        <f>(B14-1)*(C14-1)/(((C14-1)*F10^2)+((B14-1)*(1-F10)^2))</f>
        <v>4.175946547884186</v>
      </c>
      <c r="G11" s="10"/>
      <c r="H11" t="e">
        <f>IF(ISNA(RANK(#REF!,$B$4:$C$10)),0,RANK(#REF!,$B$4:$C$10,1))</f>
        <v>#REF!</v>
      </c>
      <c r="I11" t="e">
        <f>IF(ISNA(RANK(#REF!,$B$4:$C$10)),0,RANK(#REF!,$B$4:$C$10,1))</f>
        <v>#REF!</v>
      </c>
    </row>
    <row r="12" spans="1:9" ht="18">
      <c r="A12" s="10" t="s">
        <v>13</v>
      </c>
      <c r="B12" s="21">
        <f>MEDIAN(B4:B10)</f>
        <v>2</v>
      </c>
      <c r="C12" s="21">
        <f>MEDIAN(C4:C10)</f>
        <v>3.5</v>
      </c>
      <c r="D12" s="10"/>
      <c r="E12" s="17" t="s">
        <v>14</v>
      </c>
      <c r="F12" s="18">
        <f>(B11-C11)/(SQRT(B13^2/B14+C13^2/C14))</f>
        <v>-1.296148139681572</v>
      </c>
      <c r="G12" s="10"/>
      <c r="H12" t="e">
        <f>IF(ISNA(RANK(#REF!,$B$4:$C$10)),0,RANK(#REF!,$B$4:$C$10,1))</f>
        <v>#REF!</v>
      </c>
      <c r="I12" t="e">
        <f>IF(ISNA(RANK(#REF!,$B$4:$C$10)),0,RANK(#REF!,$B$4:$C$10,1))</f>
        <v>#REF!</v>
      </c>
    </row>
    <row r="13" spans="1:9" ht="18">
      <c r="A13" s="10" t="s">
        <v>15</v>
      </c>
      <c r="B13" s="21">
        <f>STDEV(B4:B10)</f>
        <v>0.816496580927726</v>
      </c>
      <c r="C13" s="21">
        <f>STDEV(C4:C10)</f>
        <v>1.4142135623730951</v>
      </c>
      <c r="D13" s="10"/>
      <c r="E13" s="10"/>
      <c r="F13" s="10"/>
      <c r="G13" s="10"/>
      <c r="H13" t="e">
        <f>IF(ISNA(RANK(#REF!,$B$4:$C$10)),0,RANK(#REF!,$B$4:$C$10,1))</f>
        <v>#REF!</v>
      </c>
      <c r="I13" t="e">
        <f>IF(ISNA(RANK(#REF!,$B$4:$C$10)),0,RANK(#REF!,$B$4:$C$10,1))</f>
        <v>#REF!</v>
      </c>
    </row>
    <row r="14" spans="1:9" ht="18" customHeight="1">
      <c r="A14" s="10" t="s">
        <v>16</v>
      </c>
      <c r="B14" s="21">
        <f>COUNT(B4:B10)</f>
        <v>7</v>
      </c>
      <c r="C14" s="21">
        <f>COUNT(C4:C10)</f>
        <v>4</v>
      </c>
      <c r="D14" s="10"/>
      <c r="E14" s="20"/>
      <c r="F14" s="20"/>
      <c r="G14" s="10"/>
      <c r="H14" t="e">
        <f>SUM(H4:H13)</f>
        <v>#REF!</v>
      </c>
      <c r="I14" t="e">
        <f>SUM(I4:I13)</f>
        <v>#REF!</v>
      </c>
    </row>
    <row r="15" spans="4:7" ht="18">
      <c r="D15" s="10"/>
      <c r="E15" s="20"/>
      <c r="F15" s="20"/>
      <c r="G15" s="10"/>
    </row>
    <row r="16" spans="4:9" ht="23.25">
      <c r="D16" s="10"/>
      <c r="E16" s="10"/>
      <c r="F16" s="10"/>
      <c r="G16" s="10"/>
      <c r="H16" s="6" t="s">
        <v>17</v>
      </c>
      <c r="I16" s="5"/>
    </row>
    <row r="17" spans="4:9" ht="23.25">
      <c r="D17" s="10"/>
      <c r="E17" s="9"/>
      <c r="F17" s="9"/>
      <c r="G17" s="10"/>
      <c r="H17" s="2" t="s">
        <v>18</v>
      </c>
      <c r="I17" s="7" t="e">
        <f>H14</f>
        <v>#REF!</v>
      </c>
    </row>
    <row r="18" spans="1:9" ht="23.25">
      <c r="A18" s="10"/>
      <c r="B18" s="10"/>
      <c r="C18" s="10"/>
      <c r="D18" s="10"/>
      <c r="E18" s="9"/>
      <c r="F18" s="9"/>
      <c r="G18" s="10"/>
      <c r="H18" s="4" t="s">
        <v>19</v>
      </c>
      <c r="I18" s="8" t="e">
        <f>(I17-(B14*C14)/2)/SQRT(B14*C14*(B14+C14+1)/12)</f>
        <v>#REF!</v>
      </c>
    </row>
    <row r="19" spans="1:7" ht="90.75" customHeight="1">
      <c r="A19" s="10"/>
      <c r="B19" s="10"/>
      <c r="D19" s="20" t="s">
        <v>20</v>
      </c>
      <c r="E19" s="20"/>
      <c r="F19" s="22"/>
      <c r="G19" s="10"/>
    </row>
    <row r="20" spans="1:7" ht="18">
      <c r="A20" s="10"/>
      <c r="B20" s="10"/>
      <c r="C20" s="10"/>
      <c r="D20" s="9"/>
      <c r="E20" s="9"/>
      <c r="F20" s="10"/>
      <c r="G20" s="10"/>
    </row>
    <row r="21" spans="1:3" ht="23.25">
      <c r="A21" s="3"/>
      <c r="B21" s="3"/>
      <c r="C21" s="3"/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Richard Gonzalez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