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0" windowWidth="20010" windowHeight="13050" activeTab="0"/>
  </bookViews>
  <sheets>
    <sheet name="!FACTORI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<sst xmlns="http://schemas.openxmlformats.org/spreadsheetml/2006/main" count="47" uniqueCount="40">
  <si>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Math</t>
  </si>
  <si>
    <t>Psych.</t>
  </si>
  <si>
    <t>Art</t>
  </si>
  <si>
    <t>High</t>
  </si>
  <si>
    <t>Low</t>
  </si>
  <si>
    <t>Close</t>
  </si>
  <si>
    <t>Female</t>
  </si>
  <si>
    <t>Fem. Math</t>
  </si>
  <si>
    <t>Fem. Psych.</t>
  </si>
  <si>
    <t>Male</t>
  </si>
  <si>
    <t>Fem. Art</t>
  </si>
  <si>
    <t>Male Math</t>
  </si>
  <si>
    <t>SS</t>
  </si>
  <si>
    <t>df</t>
  </si>
  <si>
    <t>MS</t>
  </si>
  <si>
    <t>F</t>
  </si>
  <si>
    <t>p</t>
  </si>
  <si>
    <t>Male Psych.</t>
  </si>
  <si>
    <t>Major (C)</t>
  </si>
  <si>
    <t>Male Art</t>
  </si>
  <si>
    <t>SSC (df=2)</t>
  </si>
  <si>
    <t>Within (W)</t>
  </si>
  <si>
    <t>Fem. Psych</t>
  </si>
  <si>
    <t>SSR (df=1)</t>
  </si>
  <si>
    <t>Total</t>
  </si>
  <si>
    <t>SSI (df=2)</t>
  </si>
  <si>
    <t>SSW (df=6)</t>
  </si>
  <si>
    <t>Male Psych</t>
  </si>
  <si>
    <t>no effects</t>
  </si>
  <si>
    <t>main effect of major</t>
  </si>
  <si>
    <t>main effect of gender</t>
  </si>
  <si>
    <t>interaction</t>
  </si>
  <si>
    <t>gender, major</t>
  </si>
  <si>
    <t>gender, interaction</t>
  </si>
  <si>
    <t>major, interaction</t>
  </si>
  <si>
    <t>all three</t>
  </si>
  <si>
    <t xml:space="preserve"> Sex (R)</t>
  </si>
  <si>
    <t>S x M (I)</t>
  </si>
  <si>
    <t>Fem</t>
  </si>
  <si>
    <t>Mal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</si>
</sst>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8"/>
      <name val="Geneva"/>
      <family val="0"/>
    </font>
    <font>
      <sz val="24"/>
      <name val="Geneva"/>
      <family val="0"/>
    </font>
    <font>
      <b/>
      <sz val="24"/>
      <name val="Geneva"/>
      <family val="0"/>
    </font>
    <font>
      <b/>
      <sz val="12"/>
      <name val="Geneva"/>
      <family val="0"/>
    </font>
    <font>
      <b/>
      <sz val="18"/>
      <color indexed="8"/>
      <name val="Geneva"/>
      <family val="0"/>
    </font>
    <font>
      <sz val="8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Geneva"/>
      <family val="0"/>
    </font>
    <font>
      <b/>
      <sz val="10"/>
      <color indexed="8"/>
      <name val="Geneva"/>
      <family val="0"/>
    </font>
    <font>
      <b/>
      <sz val="9.2"/>
      <color indexed="8"/>
      <name val="Geneva"/>
      <family val="0"/>
    </font>
    <font>
      <b/>
      <sz val="1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"/>
          <c:y val="0.22075"/>
          <c:w val="0.6"/>
          <c:h val="0.554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'!FACTORI'!$A$11:$A$14</c:f>
              <c:strCache/>
            </c:strRef>
          </c:cat>
          <c:val>
            <c:numRef>
              <c:f>'!FACTORI'!$B$11:$B$14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435"/>
          <c:w val="0.74725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'!FACTORI'!$F$4</c:f>
              <c:strCache>
                <c:ptCount val="1"/>
                <c:pt idx="0">
                  <c:v>Fem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'!FACTORI'!$G$3:$I$3</c:f>
              <c:strCache/>
            </c:strRef>
          </c:cat>
          <c:val>
            <c:numRef>
              <c:f>'!FACTORI'!$G$4:$I$4</c:f>
              <c:numCache/>
            </c:numRef>
          </c:val>
          <c:smooth val="0"/>
        </c:ser>
        <c:ser>
          <c:idx val="1"/>
          <c:order val="1"/>
          <c:tx>
            <c:strRef>
              <c:f>'!FACTORI'!$F$5</c:f>
              <c:strCache>
                <c:ptCount val="1"/>
                <c:pt idx="0">
                  <c:v>Mal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'!FACTORI'!$G$3:$I$3</c:f>
              <c:strCache/>
            </c:strRef>
          </c:cat>
          <c:val>
            <c:numRef>
              <c:f>'!FACTORI'!$G$5:$I$5</c:f>
              <c:numCache/>
            </c:numRef>
          </c:val>
          <c:smooth val="0"/>
        </c:ser>
        <c:marker val="1"/>
        <c:axId val="21374140"/>
        <c:axId val="58149533"/>
      </c:line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8149533"/>
        <c:crosses val="autoZero"/>
        <c:auto val="0"/>
        <c:lblOffset val="100"/>
        <c:tickLblSkip val="1"/>
        <c:noMultiLvlLbl val="0"/>
      </c:catAx>
      <c:valAx>
        <c:axId val="58149533"/>
        <c:scaling>
          <c:orientation val="minMax"/>
          <c:max val="1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1374140"/>
        <c:crossesAt val="1"/>
        <c:crossBetween val="between"/>
        <c:dispUnits/>
        <c:majorUnit val="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30425"/>
          <c:w val="0.17625"/>
          <c:h val="0.2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Separate-Variance Confidence Intervals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04"/>
          <c:w val="0.958"/>
          <c:h val="0.754"/>
        </c:manualLayout>
      </c:layout>
      <c:lineChart>
        <c:grouping val="standard"/>
        <c:varyColors val="0"/>
        <c:ser>
          <c:idx val="0"/>
          <c:order val="0"/>
          <c:tx>
            <c:strRef>
              <c:f>'!FACTORI'!$O$2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'!FACTORI'!$N$3:$N$8</c:f>
              <c:strCache/>
            </c:strRef>
          </c:cat>
          <c:val>
            <c:numRef>
              <c:f>'!FACTORI'!$O$3:$O$8</c:f>
              <c:numCache/>
            </c:numRef>
          </c:val>
          <c:smooth val="0"/>
        </c:ser>
        <c:ser>
          <c:idx val="1"/>
          <c:order val="1"/>
          <c:tx>
            <c:strRef>
              <c:f>'!FACTORI'!$P$2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'!FACTORI'!$N$3:$N$8</c:f>
              <c:strCache/>
            </c:strRef>
          </c:cat>
          <c:val>
            <c:numRef>
              <c:f>'!FACTORI'!$P$3:$P$8</c:f>
              <c:numCache/>
            </c:numRef>
          </c:val>
          <c:smooth val="0"/>
        </c:ser>
        <c:ser>
          <c:idx val="2"/>
          <c:order val="2"/>
          <c:tx>
            <c:strRef>
              <c:f>'!FACTORI'!$Q$2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'!FACTORI'!$N$3:$N$8</c:f>
              <c:strCache/>
            </c:strRef>
          </c:cat>
          <c:val>
            <c:numRef>
              <c:f>'!FACTORI'!$Q$3:$Q$8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53583750"/>
        <c:axId val="12491703"/>
      </c:line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491703"/>
        <c:crosses val="autoZero"/>
        <c:auto val="0"/>
        <c:lblOffset val="100"/>
        <c:tickLblSkip val="1"/>
        <c:noMultiLvlLbl val="0"/>
      </c:catAx>
      <c:valAx>
        <c:axId val="12491703"/>
        <c:scaling>
          <c:orientation val="minMax"/>
          <c:max val="15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3583750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Pooled-Variance Confidence Intervals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015"/>
          <c:w val="0.958"/>
          <c:h val="0.75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'!FACTORI'!$N$10:$N$15</c:f>
              <c:strCache/>
            </c:strRef>
          </c:cat>
          <c:val>
            <c:numRef>
              <c:f>'!FACTORI'!$O$10:$O$15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'!FACTORI'!$N$10:$N$15</c:f>
              <c:strCache/>
            </c:strRef>
          </c:cat>
          <c:val>
            <c:numRef>
              <c:f>'!FACTORI'!$P$10:$P$15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'!FACTORI'!$N$10:$N$15</c:f>
              <c:strCache/>
            </c:strRef>
          </c:cat>
          <c:val>
            <c:numRef>
              <c:f>'!FACTORI'!$Q$10:$Q$15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45316464"/>
        <c:axId val="5194993"/>
      </c:line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194993"/>
        <c:crosses val="autoZero"/>
        <c:auto val="0"/>
        <c:lblOffset val="100"/>
        <c:tickLblSkip val="1"/>
        <c:noMultiLvlLbl val="0"/>
      </c:catAx>
      <c:valAx>
        <c:axId val="5194993"/>
        <c:scaling>
          <c:orientation val="minMax"/>
          <c:max val="15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5316464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0</xdr:rowOff>
    </xdr:from>
    <xdr:to>
      <xdr:col>3</xdr:col>
      <xdr:colOff>628650</xdr:colOff>
      <xdr:row>14</xdr:row>
      <xdr:rowOff>276225</xdr:rowOff>
    </xdr:to>
    <xdr:graphicFrame>
      <xdr:nvGraphicFramePr>
        <xdr:cNvPr id="1" name="Chart 4"/>
        <xdr:cNvGraphicFramePr/>
      </xdr:nvGraphicFramePr>
      <xdr:xfrm>
        <a:off x="28575" y="1924050"/>
        <a:ext cx="26003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0</xdr:row>
      <xdr:rowOff>19050</xdr:rowOff>
    </xdr:from>
    <xdr:to>
      <xdr:col>10</xdr:col>
      <xdr:colOff>361950</xdr:colOff>
      <xdr:row>6</xdr:row>
      <xdr:rowOff>28575</xdr:rowOff>
    </xdr:to>
    <xdr:graphicFrame>
      <xdr:nvGraphicFramePr>
        <xdr:cNvPr id="2" name="Chart 5"/>
        <xdr:cNvGraphicFramePr/>
      </xdr:nvGraphicFramePr>
      <xdr:xfrm>
        <a:off x="3381375" y="19050"/>
        <a:ext cx="42481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0</xdr:row>
      <xdr:rowOff>28575</xdr:rowOff>
    </xdr:from>
    <xdr:to>
      <xdr:col>18</xdr:col>
      <xdr:colOff>85725</xdr:colOff>
      <xdr:row>8</xdr:row>
      <xdr:rowOff>114300</xdr:rowOff>
    </xdr:to>
    <xdr:graphicFrame>
      <xdr:nvGraphicFramePr>
        <xdr:cNvPr id="3" name="Chart 11"/>
        <xdr:cNvGraphicFramePr/>
      </xdr:nvGraphicFramePr>
      <xdr:xfrm>
        <a:off x="8001000" y="28575"/>
        <a:ext cx="5305425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66675</xdr:colOff>
      <xdr:row>8</xdr:row>
      <xdr:rowOff>171450</xdr:rowOff>
    </xdr:from>
    <xdr:to>
      <xdr:col>18</xdr:col>
      <xdr:colOff>66675</xdr:colOff>
      <xdr:row>17</xdr:row>
      <xdr:rowOff>85725</xdr:rowOff>
    </xdr:to>
    <xdr:graphicFrame>
      <xdr:nvGraphicFramePr>
        <xdr:cNvPr id="4" name="Chart 12"/>
        <xdr:cNvGraphicFramePr/>
      </xdr:nvGraphicFramePr>
      <xdr:xfrm>
        <a:off x="8010525" y="2409825"/>
        <a:ext cx="527685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15</xdr:row>
      <xdr:rowOff>57150</xdr:rowOff>
    </xdr:from>
    <xdr:to>
      <xdr:col>6</xdr:col>
      <xdr:colOff>219075</xdr:colOff>
      <xdr:row>21</xdr:row>
      <xdr:rowOff>76200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28575" y="4457700"/>
          <a:ext cx="44672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Below are data sets with different patterns. Copy entire data set and paste into cell B3.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K35" sqref="K35"/>
    </sheetView>
  </sheetViews>
  <sheetFormatPr defaultColWidth="10.75390625" defaultRowHeight="12.75"/>
  <cols>
    <col min="1" max="1" width="7.875" style="2" customWidth="1"/>
    <col min="2" max="2" width="8.25390625" style="7" customWidth="1"/>
    <col min="3" max="3" width="10.125" style="7" customWidth="1"/>
    <col min="4" max="5" width="9.125" style="7" customWidth="1"/>
    <col min="6" max="6" width="11.625" style="2" customWidth="1"/>
    <col min="7" max="7" width="14.00390625" style="2" customWidth="1"/>
    <col min="8" max="8" width="10.75390625" style="2" customWidth="1"/>
    <col min="9" max="9" width="6.75390625" style="2" customWidth="1"/>
    <col min="10" max="10" width="7.75390625" style="2" customWidth="1"/>
    <col min="11" max="11" width="8.875" style="2" customWidth="1"/>
    <col min="12" max="12" width="6.625" style="2" customWidth="1"/>
    <col min="13" max="14" width="10.75390625" style="2" customWidth="1"/>
    <col min="15" max="15" width="9.875" style="2" customWidth="1"/>
    <col min="16" max="16" width="9.75390625" style="2" customWidth="1"/>
    <col min="17" max="16384" width="10.75390625" style="2" customWidth="1"/>
  </cols>
  <sheetData>
    <row r="1" spans="2:6" ht="3" customHeight="1">
      <c r="B1" s="6"/>
      <c r="C1" s="6"/>
      <c r="D1" s="6"/>
      <c r="E1" s="32"/>
      <c r="F1" s="4"/>
    </row>
    <row r="2" spans="2:17" s="10" customFormat="1" ht="24.75" customHeight="1" thickBot="1">
      <c r="B2" s="17" t="s">
        <v>0</v>
      </c>
      <c r="C2" s="17" t="s">
        <v>1</v>
      </c>
      <c r="D2" s="17" t="s">
        <v>2</v>
      </c>
      <c r="E2" s="22"/>
      <c r="O2" s="10" t="s">
        <v>3</v>
      </c>
      <c r="P2" s="10" t="s">
        <v>4</v>
      </c>
      <c r="Q2" s="10" t="s">
        <v>5</v>
      </c>
    </row>
    <row r="3" spans="1:18" s="13" customFormat="1" ht="24.75" customHeight="1" thickTop="1">
      <c r="A3" s="16" t="s">
        <v>6</v>
      </c>
      <c r="B3" s="29">
        <v>7</v>
      </c>
      <c r="C3" s="29">
        <v>5</v>
      </c>
      <c r="D3" s="29">
        <v>2</v>
      </c>
      <c r="E3" s="31"/>
      <c r="F3" s="12"/>
      <c r="G3" s="10" t="s">
        <v>0</v>
      </c>
      <c r="H3" s="10" t="s">
        <v>1</v>
      </c>
      <c r="I3" s="10" t="s">
        <v>2</v>
      </c>
      <c r="M3"/>
      <c r="N3" s="13" t="s">
        <v>7</v>
      </c>
      <c r="O3" s="13">
        <f aca="true" t="shared" si="0" ref="O3:O8">Q3+(2.447*(SQRT(R3/2)))</f>
        <v>13.894</v>
      </c>
      <c r="P3" s="13">
        <f aca="true" t="shared" si="1" ref="P3:P8">Q3-(2.447*(SQRT(R3/2)))</f>
        <v>4.106</v>
      </c>
      <c r="Q3" s="13">
        <f>G4</f>
        <v>9</v>
      </c>
      <c r="R3" s="13">
        <f>SUMSQ(Q3-B3,Q3-B4)</f>
        <v>8</v>
      </c>
    </row>
    <row r="4" spans="1:18" s="15" customFormat="1" ht="24.75" customHeight="1" thickBot="1">
      <c r="A4" s="14"/>
      <c r="B4" s="30">
        <v>11</v>
      </c>
      <c r="C4" s="30">
        <v>7</v>
      </c>
      <c r="D4" s="30">
        <v>4</v>
      </c>
      <c r="E4" s="31">
        <f>AVERAGE(B3:D4)</f>
        <v>6</v>
      </c>
      <c r="F4" s="15" t="s">
        <v>38</v>
      </c>
      <c r="G4" s="15">
        <f>AVERAGE(B3,B4)</f>
        <v>9</v>
      </c>
      <c r="H4" s="15">
        <f>AVERAGE(C3,C4)</f>
        <v>6</v>
      </c>
      <c r="I4" s="15">
        <f>AVERAGE(D3,D4)</f>
        <v>3</v>
      </c>
      <c r="J4" s="27">
        <f>AVERAGE(G4,H4,I4)</f>
        <v>6</v>
      </c>
      <c r="M4"/>
      <c r="N4" s="15" t="s">
        <v>8</v>
      </c>
      <c r="O4" s="13">
        <f t="shared" si="0"/>
        <v>8.447</v>
      </c>
      <c r="P4" s="13">
        <f t="shared" si="1"/>
        <v>3.553</v>
      </c>
      <c r="Q4" s="15">
        <f>H4</f>
        <v>6</v>
      </c>
      <c r="R4" s="15">
        <f>SUMSQ(Q4-C3,Q4-C4)</f>
        <v>2</v>
      </c>
    </row>
    <row r="5" spans="1:18" s="13" customFormat="1" ht="24.75" customHeight="1" thickBot="1" thickTop="1">
      <c r="A5" s="16" t="s">
        <v>9</v>
      </c>
      <c r="B5" s="29">
        <v>3</v>
      </c>
      <c r="C5" s="29">
        <v>4</v>
      </c>
      <c r="D5" s="29">
        <v>8</v>
      </c>
      <c r="E5" s="31"/>
      <c r="F5" s="13" t="s">
        <v>39</v>
      </c>
      <c r="G5" s="13">
        <f>AVERAGE(B5,B6)</f>
        <v>3</v>
      </c>
      <c r="H5" s="13">
        <f>AVERAGE(C5,C6)</f>
        <v>6</v>
      </c>
      <c r="I5" s="13">
        <f>AVERAGE(D5,D6)</f>
        <v>9</v>
      </c>
      <c r="J5" s="28">
        <f>AVERAGE(G5,H5,I5)</f>
        <v>6</v>
      </c>
      <c r="M5"/>
      <c r="N5" s="13" t="s">
        <v>10</v>
      </c>
      <c r="O5" s="13">
        <f t="shared" si="0"/>
        <v>5.447</v>
      </c>
      <c r="P5" s="13">
        <f t="shared" si="1"/>
        <v>0.5529999999999999</v>
      </c>
      <c r="Q5" s="13">
        <f>I4</f>
        <v>3</v>
      </c>
      <c r="R5" s="13">
        <f>SUMSQ(Q5-D3,Q5-D4)</f>
        <v>2</v>
      </c>
    </row>
    <row r="6" spans="1:18" s="15" customFormat="1" ht="24.75" customHeight="1" thickBot="1" thickTop="1">
      <c r="A6" s="14"/>
      <c r="B6" s="30">
        <v>3</v>
      </c>
      <c r="C6" s="30">
        <v>8</v>
      </c>
      <c r="D6" s="30">
        <v>10</v>
      </c>
      <c r="E6" s="31">
        <f>AVERAGE(B5:D6)</f>
        <v>6</v>
      </c>
      <c r="G6" s="11">
        <f>AVERAGE(G4,G5)</f>
        <v>6</v>
      </c>
      <c r="H6" s="11">
        <f>AVERAGE(H4,H5)</f>
        <v>6</v>
      </c>
      <c r="I6" s="11">
        <f>AVERAGE(I4,I5)</f>
        <v>6</v>
      </c>
      <c r="J6" s="15">
        <f>AVERAGE(J4,J5)</f>
        <v>6</v>
      </c>
      <c r="M6"/>
      <c r="N6" s="15" t="s">
        <v>11</v>
      </c>
      <c r="O6" s="13">
        <f t="shared" si="0"/>
        <v>3</v>
      </c>
      <c r="P6" s="13">
        <f t="shared" si="1"/>
        <v>3</v>
      </c>
      <c r="Q6" s="15">
        <f>G5</f>
        <v>3</v>
      </c>
      <c r="R6" s="15">
        <f>SUMSQ(Q6-B5,Q6-B6)</f>
        <v>0</v>
      </c>
    </row>
    <row r="7" spans="1:18" ht="24.75" customHeight="1" thickBot="1" thickTop="1">
      <c r="A7" s="5"/>
      <c r="B7" s="33">
        <f>AVERAGE(B3:B6)</f>
        <v>6</v>
      </c>
      <c r="C7" s="33">
        <f>AVERAGE(C3:C6)</f>
        <v>6</v>
      </c>
      <c r="D7" s="33">
        <f>AVERAGE(D3:D6)</f>
        <v>6</v>
      </c>
      <c r="F7" s="1"/>
      <c r="G7" s="2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M7"/>
      <c r="N7" s="2" t="s">
        <v>17</v>
      </c>
      <c r="O7" s="13">
        <f t="shared" si="0"/>
        <v>10.894</v>
      </c>
      <c r="P7" s="13">
        <f t="shared" si="1"/>
        <v>1.1059999999999999</v>
      </c>
      <c r="Q7" s="2">
        <f>H5</f>
        <v>6</v>
      </c>
      <c r="R7" s="2">
        <f>SUMSQ(Q7-C5,Q7-C6)</f>
        <v>8</v>
      </c>
    </row>
    <row r="8" spans="2:18" s="3" customFormat="1" ht="24.75" customHeight="1" thickTop="1">
      <c r="B8" s="8">
        <f>AVERAGE(B3:B6)</f>
        <v>6</v>
      </c>
      <c r="C8" s="8">
        <f>AVERAGE(C3:C6)</f>
        <v>6</v>
      </c>
      <c r="D8" s="8">
        <f>AVERAGE(D3:D6)</f>
        <v>6</v>
      </c>
      <c r="E8" s="8"/>
      <c r="F8" s="16" t="s">
        <v>18</v>
      </c>
      <c r="G8" s="24">
        <f>0.25*SUM(SUM(B3:B6)^2,SUM(C3:C6)^2,SUM(D3:D6)^2)-((SUM(B3:D6)^2)/12)</f>
        <v>0</v>
      </c>
      <c r="H8" s="9">
        <v>2</v>
      </c>
      <c r="I8" s="9">
        <f>G8/H8</f>
        <v>0</v>
      </c>
      <c r="J8" s="9">
        <f>I8/I11</f>
        <v>0</v>
      </c>
      <c r="K8" s="9">
        <f>FDIST(J8,H8,H11)</f>
        <v>1</v>
      </c>
      <c r="L8"/>
      <c r="M8"/>
      <c r="N8" s="3" t="s">
        <v>19</v>
      </c>
      <c r="O8" s="13">
        <f t="shared" si="0"/>
        <v>11.447</v>
      </c>
      <c r="P8" s="13">
        <f t="shared" si="1"/>
        <v>6.553</v>
      </c>
      <c r="Q8" s="3">
        <f>I5</f>
        <v>9</v>
      </c>
      <c r="R8" s="3">
        <f>SUMSQ(Q8-D5,Q8-D6)</f>
        <v>2</v>
      </c>
    </row>
    <row r="9" spans="2:12" s="3" customFormat="1" ht="24.75" customHeight="1">
      <c r="B9" s="8">
        <f>AVERAGE(B3:D4)</f>
        <v>6</v>
      </c>
      <c r="C9" s="8">
        <f>AVERAGE(B5:D6)</f>
        <v>6</v>
      </c>
      <c r="D9" s="8">
        <f>AVERAGE(B9,C9)</f>
        <v>6</v>
      </c>
      <c r="E9" s="8"/>
      <c r="F9" s="22" t="s">
        <v>36</v>
      </c>
      <c r="G9" s="25">
        <f>((SUM(SUM(B3:D4)^2,SUM(B5:D6)^2))/6)-((SUM(B3:D6)^2)/12)</f>
        <v>0</v>
      </c>
      <c r="H9" s="8">
        <v>1</v>
      </c>
      <c r="I9" s="8">
        <f>G9/H9</f>
        <v>0</v>
      </c>
      <c r="J9" s="8">
        <f>I9/I11</f>
        <v>0</v>
      </c>
      <c r="K9" s="8">
        <f>FDIST(J9,H9,H11)</f>
        <v>1</v>
      </c>
      <c r="L9"/>
    </row>
    <row r="10" spans="1:18" s="3" customFormat="1" ht="24.75" customHeight="1" thickBot="1">
      <c r="A10" s="1"/>
      <c r="B10" s="8"/>
      <c r="C10" s="8"/>
      <c r="D10" s="8"/>
      <c r="E10" s="8"/>
      <c r="F10" s="18" t="s">
        <v>37</v>
      </c>
      <c r="G10" s="25">
        <f>C12-G8-G9</f>
        <v>72</v>
      </c>
      <c r="H10" s="3">
        <v>2</v>
      </c>
      <c r="I10" s="3">
        <f>G10/H10</f>
        <v>36</v>
      </c>
      <c r="J10" s="3">
        <f>I10/I11</f>
        <v>9.818181818181818</v>
      </c>
      <c r="K10" s="3">
        <f>FDIST(J10,H10,H11)</f>
        <v>0.01281989539910366</v>
      </c>
      <c r="L10"/>
      <c r="M10"/>
      <c r="N10" s="13" t="s">
        <v>7</v>
      </c>
      <c r="O10" s="3">
        <f>Q10+R10</f>
        <v>12.313253662690698</v>
      </c>
      <c r="P10" s="3">
        <f>Q10-R10</f>
        <v>5.686746337309301</v>
      </c>
      <c r="Q10" s="3">
        <f>G4</f>
        <v>9</v>
      </c>
      <c r="R10" s="3">
        <f>2.447*(SQRT(I11/2))</f>
        <v>3.313253662690699</v>
      </c>
    </row>
    <row r="11" spans="1:17" s="3" customFormat="1" ht="24.75" customHeight="1" thickBot="1" thickTop="1">
      <c r="A11" s="3" t="s">
        <v>20</v>
      </c>
      <c r="B11" s="8">
        <f>G8</f>
        <v>0</v>
      </c>
      <c r="C11" s="1"/>
      <c r="D11" s="1"/>
      <c r="E11" s="1"/>
      <c r="F11" s="21" t="s">
        <v>21</v>
      </c>
      <c r="G11" s="26">
        <f>SUM(B3^2,B4^2,C3^2,C4^2,D3^2,D4^2,B5^2,B6^2,C5^2,C6^2,D5^2,D6^2)-(0.5*SUM(SUM(B3,B4)^2,SUM(C3,C4)^2,SUM(D3,D4)^2,SUM(B5,B6)^2,SUM(C5,C6)^2,SUM(D5,D6)^2))</f>
        <v>22</v>
      </c>
      <c r="H11" s="20">
        <v>6</v>
      </c>
      <c r="I11" s="20">
        <f>G11/H11</f>
        <v>3.6666666666666665</v>
      </c>
      <c r="J11" s="20"/>
      <c r="K11" s="20"/>
      <c r="L11"/>
      <c r="M11"/>
      <c r="N11" s="15" t="s">
        <v>22</v>
      </c>
      <c r="O11" s="3">
        <f>Q11+R10</f>
        <v>9.313253662690698</v>
      </c>
      <c r="P11" s="3">
        <f>Q11-R10</f>
        <v>2.686746337309301</v>
      </c>
      <c r="Q11" s="3">
        <f>H4</f>
        <v>6</v>
      </c>
    </row>
    <row r="12" spans="1:17" s="3" customFormat="1" ht="24.75" customHeight="1" thickTop="1">
      <c r="A12" s="3" t="s">
        <v>23</v>
      </c>
      <c r="B12" s="8">
        <f>G9</f>
        <v>0</v>
      </c>
      <c r="C12" s="1">
        <f>(0.5*SUM(SUM(B3,B4)^2,SUM(C3,C4)^2,SUM(D3,D4)^2,SUM(B5,B6)^2,SUM(C5,C6)^2,SUM(D5,D6)^2))-((SUM(B3:D6)^2)/12)</f>
        <v>72</v>
      </c>
      <c r="D12" s="1"/>
      <c r="E12" s="1"/>
      <c r="F12" s="19" t="s">
        <v>24</v>
      </c>
      <c r="G12" s="25">
        <f>SUM(G8:G11)</f>
        <v>94</v>
      </c>
      <c r="H12" s="3">
        <v>11</v>
      </c>
      <c r="L12"/>
      <c r="M12"/>
      <c r="N12" s="13" t="s">
        <v>10</v>
      </c>
      <c r="O12" s="3">
        <f>Q12+R10</f>
        <v>6.313253662690699</v>
      </c>
      <c r="P12" s="3">
        <f>Q12-R10</f>
        <v>-0.3132536626906992</v>
      </c>
      <c r="Q12" s="3">
        <f>I4</f>
        <v>3</v>
      </c>
    </row>
    <row r="13" spans="1:17" s="3" customFormat="1" ht="24.75" customHeight="1">
      <c r="A13" s="3" t="s">
        <v>25</v>
      </c>
      <c r="B13" s="8">
        <f>G10</f>
        <v>72</v>
      </c>
      <c r="C13" s="1"/>
      <c r="D13" s="1"/>
      <c r="E13" s="1"/>
      <c r="F13"/>
      <c r="G13"/>
      <c r="H13"/>
      <c r="I13"/>
      <c r="J13"/>
      <c r="K13"/>
      <c r="L13"/>
      <c r="M13"/>
      <c r="N13" s="15" t="s">
        <v>11</v>
      </c>
      <c r="O13" s="3">
        <f>Q13+R10</f>
        <v>6.313253662690699</v>
      </c>
      <c r="P13" s="3">
        <f>Q13-R10</f>
        <v>-0.3132536626906992</v>
      </c>
      <c r="Q13" s="3">
        <f>G5</f>
        <v>3</v>
      </c>
    </row>
    <row r="14" spans="1:17" ht="23.25">
      <c r="A14" s="2" t="s">
        <v>26</v>
      </c>
      <c r="B14" s="7">
        <f>G11</f>
        <v>22</v>
      </c>
      <c r="F14"/>
      <c r="G14"/>
      <c r="H14"/>
      <c r="I14"/>
      <c r="J14"/>
      <c r="K14"/>
      <c r="M14"/>
      <c r="N14" s="2" t="s">
        <v>27</v>
      </c>
      <c r="O14" s="3">
        <f>Q14+R10</f>
        <v>9.313253662690698</v>
      </c>
      <c r="P14" s="3">
        <f>Q14-R10</f>
        <v>2.686746337309301</v>
      </c>
      <c r="Q14" s="2">
        <f>H5</f>
        <v>6</v>
      </c>
    </row>
    <row r="15" spans="6:17" ht="23.25">
      <c r="F15"/>
      <c r="G15"/>
      <c r="H15"/>
      <c r="I15"/>
      <c r="J15"/>
      <c r="K15"/>
      <c r="M15"/>
      <c r="N15" s="3" t="s">
        <v>19</v>
      </c>
      <c r="O15" s="3">
        <f>Q15+R10</f>
        <v>12.313253662690698</v>
      </c>
      <c r="P15" s="3">
        <f>Q15-R10</f>
        <v>5.686746337309301</v>
      </c>
      <c r="Q15" s="2">
        <f>I5</f>
        <v>9</v>
      </c>
    </row>
    <row r="18" ht="12.75">
      <c r="L18" s="2">
        <v>10</v>
      </c>
    </row>
    <row r="19" spans="1:12" ht="12.75">
      <c r="A19"/>
      <c r="B19"/>
      <c r="C19"/>
      <c r="L19" s="2">
        <v>11</v>
      </c>
    </row>
    <row r="20" spans="1:12" ht="12.75">
      <c r="A20"/>
      <c r="B20"/>
      <c r="C20"/>
      <c r="L20" s="2">
        <v>12</v>
      </c>
    </row>
    <row r="21" spans="1:12" ht="12.75">
      <c r="A21"/>
      <c r="B21"/>
      <c r="C21"/>
      <c r="L21" s="2">
        <v>4</v>
      </c>
    </row>
    <row r="22" spans="1:7" ht="13.5" thickBot="1">
      <c r="A22"/>
      <c r="B22" t="s">
        <v>28</v>
      </c>
      <c r="C22"/>
      <c r="G22" s="2" t="s">
        <v>29</v>
      </c>
    </row>
    <row r="23" spans="1:8" ht="24" thickTop="1">
      <c r="A23" s="29">
        <v>7</v>
      </c>
      <c r="B23" s="29">
        <v>11</v>
      </c>
      <c r="C23" s="29">
        <v>9</v>
      </c>
      <c r="F23" s="29">
        <v>4</v>
      </c>
      <c r="G23" s="29">
        <v>9</v>
      </c>
      <c r="H23" s="29">
        <v>2</v>
      </c>
    </row>
    <row r="24" spans="1:8" ht="24" thickBot="1">
      <c r="A24" s="30">
        <v>7</v>
      </c>
      <c r="B24" s="30">
        <v>3</v>
      </c>
      <c r="C24" s="30">
        <v>5</v>
      </c>
      <c r="F24" s="30">
        <v>8</v>
      </c>
      <c r="G24" s="30">
        <v>10</v>
      </c>
      <c r="H24" s="30">
        <v>4</v>
      </c>
    </row>
    <row r="25" spans="1:8" ht="24" thickTop="1">
      <c r="A25" s="29">
        <v>10</v>
      </c>
      <c r="B25" s="29">
        <v>8</v>
      </c>
      <c r="C25" s="29">
        <v>7</v>
      </c>
      <c r="F25" s="29">
        <v>5</v>
      </c>
      <c r="G25" s="29">
        <v>8</v>
      </c>
      <c r="H25" s="29">
        <v>3</v>
      </c>
    </row>
    <row r="26" spans="1:8" ht="24" customHeight="1">
      <c r="A26" s="30">
        <v>4</v>
      </c>
      <c r="B26" s="30">
        <v>6</v>
      </c>
      <c r="C26" s="30">
        <v>7</v>
      </c>
      <c r="F26" s="30">
        <v>7</v>
      </c>
      <c r="G26" s="30">
        <v>11</v>
      </c>
      <c r="H26" s="30">
        <v>3</v>
      </c>
    </row>
    <row r="27" spans="1:3" ht="24" customHeight="1">
      <c r="A27" s="31"/>
      <c r="B27" s="31"/>
      <c r="C27" s="31"/>
    </row>
    <row r="28" spans="1:7" ht="13.5" thickBot="1">
      <c r="A28"/>
      <c r="B28" s="2" t="s">
        <v>30</v>
      </c>
      <c r="G28" s="2" t="s">
        <v>31</v>
      </c>
    </row>
    <row r="29" spans="1:18" s="7" customFormat="1" ht="24" thickTop="1">
      <c r="A29" s="29">
        <v>12</v>
      </c>
      <c r="B29" s="29">
        <v>9</v>
      </c>
      <c r="C29" s="29">
        <v>11</v>
      </c>
      <c r="F29" s="29">
        <v>7</v>
      </c>
      <c r="G29" s="29">
        <v>5</v>
      </c>
      <c r="H29" s="29">
        <v>2</v>
      </c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s="7" customFormat="1" ht="24" thickBot="1">
      <c r="A30" s="30">
        <v>7</v>
      </c>
      <c r="B30" s="30">
        <v>10</v>
      </c>
      <c r="C30" s="30">
        <v>8</v>
      </c>
      <c r="F30" s="30">
        <v>11</v>
      </c>
      <c r="G30" s="30">
        <v>7</v>
      </c>
      <c r="H30" s="30">
        <v>4</v>
      </c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s="7" customFormat="1" ht="24" thickTop="1">
      <c r="A31" s="29">
        <v>5</v>
      </c>
      <c r="B31" s="29">
        <v>6</v>
      </c>
      <c r="C31" s="29">
        <v>4</v>
      </c>
      <c r="F31" s="29">
        <v>3</v>
      </c>
      <c r="G31" s="29">
        <v>4</v>
      </c>
      <c r="H31" s="29">
        <v>8</v>
      </c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s="7" customFormat="1" ht="23.25">
      <c r="A32" s="30">
        <v>4</v>
      </c>
      <c r="B32" s="30">
        <v>3</v>
      </c>
      <c r="C32" s="30">
        <v>5</v>
      </c>
      <c r="F32" s="30">
        <v>3</v>
      </c>
      <c r="G32" s="30">
        <v>8</v>
      </c>
      <c r="H32" s="30">
        <v>10</v>
      </c>
      <c r="I32" s="2"/>
      <c r="J32" s="2"/>
      <c r="K32" s="2"/>
      <c r="L32" s="2"/>
      <c r="M32" s="2"/>
      <c r="N32" s="2"/>
      <c r="O32" s="2"/>
      <c r="P32" s="2"/>
      <c r="Q32" s="2"/>
      <c r="R32" s="2"/>
    </row>
    <row r="34" spans="2:7" ht="13.5" thickBot="1">
      <c r="B34" s="7" t="s">
        <v>32</v>
      </c>
      <c r="G34" s="2" t="s">
        <v>33</v>
      </c>
    </row>
    <row r="35" spans="1:8" ht="24" thickTop="1">
      <c r="A35" s="29">
        <v>5</v>
      </c>
      <c r="B35" s="29">
        <v>8</v>
      </c>
      <c r="C35" s="29">
        <v>14</v>
      </c>
      <c r="F35" s="29">
        <v>9</v>
      </c>
      <c r="G35" s="29">
        <v>6</v>
      </c>
      <c r="H35" s="29">
        <v>11</v>
      </c>
    </row>
    <row r="36" spans="1:8" ht="24" thickBot="1">
      <c r="A36" s="30">
        <v>7</v>
      </c>
      <c r="B36" s="30">
        <v>10</v>
      </c>
      <c r="C36" s="30">
        <v>10</v>
      </c>
      <c r="F36" s="30">
        <v>7</v>
      </c>
      <c r="G36" s="30">
        <v>8</v>
      </c>
      <c r="H36" s="30">
        <v>9</v>
      </c>
    </row>
    <row r="37" spans="1:8" ht="24" thickTop="1">
      <c r="A37" s="29">
        <v>3</v>
      </c>
      <c r="B37" s="29">
        <v>4</v>
      </c>
      <c r="C37" s="29">
        <v>8</v>
      </c>
      <c r="F37" s="29">
        <v>3</v>
      </c>
      <c r="G37" s="29">
        <v>4</v>
      </c>
      <c r="H37" s="29">
        <v>2</v>
      </c>
    </row>
    <row r="38" spans="1:8" ht="23.25">
      <c r="A38" s="30">
        <v>3</v>
      </c>
      <c r="B38" s="30">
        <v>8</v>
      </c>
      <c r="C38" s="30">
        <v>10</v>
      </c>
      <c r="F38" s="30">
        <v>5</v>
      </c>
      <c r="G38" s="30">
        <v>6</v>
      </c>
      <c r="H38" s="30">
        <v>2</v>
      </c>
    </row>
    <row r="40" spans="2:8" ht="13.5" thickBot="1">
      <c r="B40" s="7" t="s">
        <v>34</v>
      </c>
      <c r="F40" s="2" t="s">
        <v>35</v>
      </c>
      <c r="G40" s="7"/>
      <c r="H40" s="7"/>
    </row>
    <row r="41" spans="1:8" ht="24" thickTop="1">
      <c r="A41" s="29">
        <v>5</v>
      </c>
      <c r="B41" s="29">
        <v>14</v>
      </c>
      <c r="C41" s="29">
        <v>7</v>
      </c>
      <c r="F41" s="29">
        <v>8</v>
      </c>
      <c r="G41" s="29">
        <v>9</v>
      </c>
      <c r="H41" s="29">
        <v>5</v>
      </c>
    </row>
    <row r="42" spans="1:8" ht="24" thickBot="1">
      <c r="A42" s="30">
        <v>7</v>
      </c>
      <c r="B42" s="30">
        <v>12</v>
      </c>
      <c r="C42" s="30">
        <v>5</v>
      </c>
      <c r="F42" s="30">
        <v>5</v>
      </c>
      <c r="G42" s="30">
        <v>10</v>
      </c>
      <c r="H42" s="30">
        <v>5</v>
      </c>
    </row>
    <row r="43" spans="1:8" ht="24" thickTop="1">
      <c r="A43" s="29">
        <v>10</v>
      </c>
      <c r="B43" s="29">
        <v>10</v>
      </c>
      <c r="C43" s="29">
        <v>4</v>
      </c>
      <c r="F43" s="29">
        <v>5</v>
      </c>
      <c r="G43" s="29">
        <v>11</v>
      </c>
      <c r="H43" s="29">
        <v>12</v>
      </c>
    </row>
    <row r="44" spans="1:8" ht="23.25">
      <c r="A44" s="30">
        <v>10</v>
      </c>
      <c r="B44" s="30">
        <v>12</v>
      </c>
      <c r="C44" s="30">
        <v>4</v>
      </c>
      <c r="F44" s="30">
        <v>5</v>
      </c>
      <c r="G44" s="30">
        <v>13</v>
      </c>
      <c r="H44" s="30">
        <v>9</v>
      </c>
    </row>
  </sheetData>
  <sheetProtection/>
  <printOptions gridLines="1"/>
  <pageMargins left="0.75" right="0.75" top="1" bottom="1" header="0.5" footer="0.5"/>
  <pageSetup horizontalDpi="600" verticalDpi="600" orientation="portrait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Rich Gonzalez</cp:lastModifiedBy>
  <dcterms:created xsi:type="dcterms:W3CDTF">2009-10-30T02:46:15Z</dcterms:created>
  <dcterms:modified xsi:type="dcterms:W3CDTF">2009-10-30T02:46:15Z</dcterms:modified>
  <cp:category/>
  <cp:version/>
  <cp:contentType/>
  <cp:contentStatus/>
</cp:coreProperties>
</file>