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2580" windowHeight="14840" activeTab="3"/>
  </bookViews>
  <sheets>
    <sheet name="cohort matrix" sheetId="1" r:id="rId1"/>
    <sheet name="two period chart" sheetId="2" r:id="rId2"/>
    <sheet name="matrix algebra" sheetId="3" r:id="rId3"/>
    <sheet name="cohort matrix -- simple" sheetId="4" r:id="rId4"/>
  </sheets>
  <definedNames/>
  <calcPr fullCalcOnLoad="1"/>
</workbook>
</file>

<file path=xl/sharedStrings.xml><?xml version="1.0" encoding="utf-8"?>
<sst xmlns="http://schemas.openxmlformats.org/spreadsheetml/2006/main" count="83" uniqueCount="56">
  <si>
    <t>An Example of Cohort Survival Method to Estimate Future Population Levels</t>
  </si>
  <si>
    <t>i</t>
  </si>
  <si>
    <t>Age Start</t>
  </si>
  <si>
    <t>Age End</t>
  </si>
  <si>
    <t>Population (in cohort i)</t>
  </si>
  <si>
    <t>Births</t>
  </si>
  <si>
    <t>Deaths</t>
  </si>
  <si>
    <t>fertility rate (bi=Births(i)-Pop(i))</t>
  </si>
  <si>
    <t>survival rates (1-deaths/pop)</t>
  </si>
  <si>
    <t>TOTAL</t>
  </si>
  <si>
    <t>if</t>
  </si>
  <si>
    <t>then we use matrix multiplication to calculate P1</t>
  </si>
  <si>
    <t>This is Matrix C (with the age-specific fertility and mortality components of change)</t>
  </si>
  <si>
    <t>P0</t>
  </si>
  <si>
    <t>P1</t>
  </si>
  <si>
    <t>x</t>
  </si>
  <si>
    <t>"="</t>
  </si>
  <si>
    <t>[population in period 0]</t>
  </si>
  <si>
    <t>[population in period 1]</t>
  </si>
  <si>
    <t>this matrix squared = C2</t>
  </si>
  <si>
    <t>the above matrix squared (C to the fourth power)</t>
  </si>
  <si>
    <t>[P0]</t>
  </si>
  <si>
    <t>[P4]</t>
  </si>
  <si>
    <t xml:space="preserve">for data, see Norbert Offenheim, 1980.  APPLIED MODELS IN URBAN AND REGIONAL ANALYSIS.  </t>
  </si>
  <si>
    <t xml:space="preserve">   Englewood Cliffs, NJ:  Prentice-Hall.  Ch. 2 "Demographic Models".</t>
  </si>
  <si>
    <t>[page 55]</t>
  </si>
  <si>
    <t>[IMPORTANT NOTE:  this data is SIMILAR BUT NOT IDENTICAL to data in the class handout labeled "Population Example"]</t>
  </si>
  <si>
    <t>The key differences are the (1) survival rates for the older age groups and (2) the fertility rates.</t>
  </si>
  <si>
    <t>This population estimate procedure using matrices only includes natural increases (births and deaths)</t>
  </si>
  <si>
    <t>and not migration.   To see migration added to the procedure, see Oppenheim, p. 55-62</t>
  </si>
  <si>
    <t>NOTE:   this involves adding the migration rates to the matrix, creating a new matrix D.</t>
  </si>
  <si>
    <t>Finally, the estimates of population are somewhat different than Opppenheim's numbers because of different rounding errors.</t>
  </si>
  <si>
    <t>Age group</t>
  </si>
  <si>
    <t>0-9</t>
  </si>
  <si>
    <t>10-19</t>
  </si>
  <si>
    <t>20-29</t>
  </si>
  <si>
    <t>30-39</t>
  </si>
  <si>
    <t>40-49</t>
  </si>
  <si>
    <t>50-59</t>
  </si>
  <si>
    <t>60-69</t>
  </si>
  <si>
    <t>70-79</t>
  </si>
  <si>
    <t>80+</t>
  </si>
  <si>
    <t>new babies</t>
  </si>
  <si>
    <t>open-ended cohort</t>
  </si>
  <si>
    <t>3858 out of 3900 survive into the next cohort</t>
  </si>
  <si>
    <t>a similar example is discussed in Oppenheim, 1980:  42-62)</t>
  </si>
  <si>
    <t>Another Example of Cohort Survival Method to Estimate Future Population Levels</t>
  </si>
  <si>
    <t>IMAGINE a simple society with three cohorts:   CHILDHOOD;   REPRODUCTIVE ADULTS;  POST-REPRODUCTIVE ADULTS</t>
  </si>
  <si>
    <t>HOW MANY KIDS SURVIVE INTO ADULTHOOD</t>
  </si>
  <si>
    <t>OPEN</t>
  </si>
  <si>
    <t>P4</t>
  </si>
  <si>
    <t>CHILDREN</t>
  </si>
  <si>
    <t>REPRODUCTIVE ADULTS</t>
  </si>
  <si>
    <t>POST-REPRODUCTIVE ADULTS</t>
  </si>
  <si>
    <t>CHECK</t>
  </si>
  <si>
    <t>P2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</si>
</sst>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000"/>
    <numFmt numFmtId="167" formatCode="0.0000000000"/>
    <numFmt numFmtId="168" formatCode="0.00000000"/>
    <numFmt numFmtId="169" formatCode="0.0000000"/>
    <numFmt numFmtId="170" formatCode="0.000000"/>
    <numFmt numFmtId="171" formatCode="0.00000"/>
    <numFmt numFmtId="172" formatCode="0.0000"/>
    <numFmt numFmtId="173" formatCode="#,##0.0"/>
    <numFmt numFmtId="174" formatCode="#,##0.000"/>
    <numFmt numFmtId="175" formatCode="_(* #,##0.0_);_(* \(#,##0.0\);_(* &quot;-&quot;??_);_(@_)"/>
    <numFmt numFmtId="176" formatCode="_(* #,##0_);_(* \(#,##0\);_(* &quot;-&quot;??_);_(@_)"/>
  </numFmts>
  <fonts count="23">
    <font>
      <sz val="10"/>
      <name val="Geneva"/>
      <family val="0"/>
    </font>
    <font>
      <b/>
      <sz val="10"/>
      <name val="Geneva"/>
      <family val="0"/>
    </font>
    <font>
      <i/>
      <sz val="10"/>
      <name val="Geneva"/>
      <family val="0"/>
    </font>
    <font>
      <b/>
      <i/>
      <sz val="10"/>
      <name val="Geneva"/>
      <family val="0"/>
    </font>
    <font>
      <b/>
      <sz val="14"/>
      <name val="Geneva"/>
      <family val="0"/>
    </font>
    <font>
      <sz val="10"/>
      <color indexed="10"/>
      <name val="Geneva"/>
      <family val="0"/>
    </font>
    <font>
      <b/>
      <sz val="10"/>
      <color indexed="10"/>
      <name val="Geneva"/>
      <family val="0"/>
    </font>
    <font>
      <sz val="9"/>
      <name val="Geneva"/>
      <family val="0"/>
    </font>
    <font>
      <sz val="9"/>
      <color indexed="10"/>
      <name val="Geneva"/>
      <family val="0"/>
    </font>
    <font>
      <b/>
      <sz val="14"/>
      <color indexed="10"/>
      <name val="Geneva"/>
      <family val="0"/>
    </font>
    <font>
      <b/>
      <sz val="9"/>
      <name val="Geneva"/>
      <family val="0"/>
    </font>
    <font>
      <sz val="8"/>
      <name val="Geneva"/>
      <family val="0"/>
    </font>
    <font>
      <u val="single"/>
      <sz val="10"/>
      <color indexed="12"/>
      <name val="Geneva"/>
      <family val="0"/>
    </font>
    <font>
      <u val="single"/>
      <sz val="10"/>
      <color indexed="36"/>
      <name val="Geneva"/>
      <family val="0"/>
    </font>
    <font>
      <sz val="14"/>
      <name val="Geneva"/>
      <family val="0"/>
    </font>
    <font>
      <b/>
      <sz val="14"/>
      <name val="Arial"/>
      <family val="0"/>
    </font>
    <font>
      <sz val="14"/>
      <name val="Arial"/>
      <family val="0"/>
    </font>
    <font>
      <i/>
      <sz val="14"/>
      <name val="Arial"/>
      <family val="0"/>
    </font>
    <font>
      <sz val="14"/>
      <color indexed="10"/>
      <name val="Arial"/>
      <family val="0"/>
    </font>
    <font>
      <b/>
      <sz val="14"/>
      <color indexed="10"/>
      <name val="Arial"/>
      <family val="0"/>
    </font>
    <font>
      <b/>
      <sz val="18"/>
      <name val="Geneva"/>
      <family val="0"/>
    </font>
    <font>
      <i/>
      <sz val="14"/>
      <color indexed="10"/>
      <name val="Geneva"/>
      <family val="0"/>
    </font>
    <font>
      <b/>
      <sz val="24"/>
      <color indexed="10"/>
      <name val="Geneva"/>
      <family val="0"/>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horizontal="right"/>
    </xf>
    <xf numFmtId="3" fontId="0" fillId="0" borderId="0" xfId="0" applyNumberFormat="1" applyAlignment="1">
      <alignment horizontal="right"/>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right" wrapText="1"/>
    </xf>
    <xf numFmtId="3" fontId="1" fillId="0" borderId="0" xfId="0" applyNumberFormat="1" applyFont="1" applyAlignment="1">
      <alignment horizontal="right" wrapText="1"/>
    </xf>
    <xf numFmtId="165" fontId="0" fillId="0" borderId="0" xfId="0" applyNumberFormat="1" applyAlignment="1">
      <alignment horizontal="right"/>
    </xf>
    <xf numFmtId="165" fontId="0" fillId="0" borderId="1" xfId="0" applyNumberFormat="1" applyBorder="1" applyAlignment="1">
      <alignment horizontal="right"/>
    </xf>
    <xf numFmtId="165" fontId="0" fillId="0" borderId="2" xfId="0" applyNumberFormat="1" applyBorder="1" applyAlignment="1">
      <alignment horizontal="right"/>
    </xf>
    <xf numFmtId="165" fontId="0" fillId="0" borderId="3" xfId="0" applyNumberFormat="1" applyBorder="1" applyAlignment="1">
      <alignment horizontal="right"/>
    </xf>
    <xf numFmtId="165" fontId="0" fillId="0" borderId="0" xfId="0" applyNumberFormat="1" applyBorder="1" applyAlignment="1">
      <alignment horizontal="right"/>
    </xf>
    <xf numFmtId="165" fontId="0" fillId="0" borderId="4" xfId="0" applyNumberFormat="1" applyBorder="1" applyAlignment="1">
      <alignment horizontal="right"/>
    </xf>
    <xf numFmtId="165" fontId="0" fillId="0" borderId="5" xfId="0" applyNumberFormat="1" applyBorder="1" applyAlignment="1">
      <alignment horizontal="right"/>
    </xf>
    <xf numFmtId="165" fontId="0" fillId="0" borderId="6" xfId="0" applyNumberFormat="1" applyBorder="1" applyAlignment="1">
      <alignment horizontal="right"/>
    </xf>
    <xf numFmtId="165" fontId="0" fillId="0" borderId="7" xfId="0" applyNumberFormat="1" applyBorder="1" applyAlignment="1">
      <alignment horizontal="right"/>
    </xf>
    <xf numFmtId="165" fontId="0" fillId="0" borderId="8" xfId="0" applyNumberFormat="1" applyBorder="1" applyAlignment="1">
      <alignment horizontal="right"/>
    </xf>
    <xf numFmtId="3" fontId="0" fillId="0" borderId="9" xfId="0" applyNumberFormat="1" applyBorder="1" applyAlignment="1">
      <alignment horizontal="right"/>
    </xf>
    <xf numFmtId="3" fontId="0" fillId="0" borderId="10" xfId="0" applyNumberFormat="1" applyBorder="1" applyAlignment="1">
      <alignment horizontal="right"/>
    </xf>
    <xf numFmtId="3" fontId="0" fillId="0" borderId="11" xfId="0" applyNumberFormat="1" applyBorder="1" applyAlignment="1">
      <alignment horizontal="right"/>
    </xf>
    <xf numFmtId="172" fontId="0" fillId="0" borderId="0" xfId="0" applyNumberFormat="1" applyAlignment="1">
      <alignment/>
    </xf>
    <xf numFmtId="0" fontId="0" fillId="0" borderId="0" xfId="0" applyAlignment="1">
      <alignment horizontal="left"/>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4" xfId="0" applyNumberFormat="1" applyBorder="1" applyAlignment="1">
      <alignment horizontal="right"/>
    </xf>
    <xf numFmtId="0" fontId="0" fillId="0" borderId="0" xfId="0" applyAlignment="1">
      <alignment horizontal="center"/>
    </xf>
    <xf numFmtId="0" fontId="2" fillId="0" borderId="0" xfId="0" applyFont="1" applyAlignment="1">
      <alignment/>
    </xf>
    <xf numFmtId="0" fontId="2" fillId="0" borderId="0" xfId="0" applyFont="1" applyAlignment="1">
      <alignment horizontal="right"/>
    </xf>
    <xf numFmtId="3" fontId="0" fillId="0" borderId="0" xfId="0" applyNumberFormat="1" applyAlignment="1">
      <alignment horizontal="left"/>
    </xf>
    <xf numFmtId="0" fontId="4" fillId="0" borderId="0" xfId="0" applyFont="1" applyAlignment="1">
      <alignment horizontal="left"/>
    </xf>
    <xf numFmtId="3" fontId="1" fillId="0" borderId="0" xfId="0" applyNumberFormat="1" applyFont="1" applyAlignment="1">
      <alignment horizontal="left"/>
    </xf>
    <xf numFmtId="3" fontId="6" fillId="0" borderId="0" xfId="0" applyNumberFormat="1" applyFont="1" applyAlignment="1">
      <alignment horizontal="right"/>
    </xf>
    <xf numFmtId="49" fontId="0" fillId="0" borderId="0" xfId="0" applyNumberFormat="1" applyAlignment="1">
      <alignment horizontal="right"/>
    </xf>
    <xf numFmtId="165" fontId="0" fillId="2" borderId="0" xfId="0" applyNumberFormat="1" applyFill="1" applyAlignment="1">
      <alignment horizontal="right"/>
    </xf>
    <xf numFmtId="0" fontId="5" fillId="0" borderId="0" xfId="0" applyFont="1" applyAlignment="1">
      <alignment horizontal="left"/>
    </xf>
    <xf numFmtId="0" fontId="15" fillId="0" borderId="0" xfId="0" applyFont="1" applyAlignment="1">
      <alignment horizontal="left"/>
    </xf>
    <xf numFmtId="0" fontId="16" fillId="0" borderId="0" xfId="0" applyFont="1" applyAlignment="1">
      <alignment horizontal="right"/>
    </xf>
    <xf numFmtId="3" fontId="16" fillId="0" borderId="0" xfId="0" applyNumberFormat="1" applyFont="1" applyAlignment="1">
      <alignment horizontal="right"/>
    </xf>
    <xf numFmtId="0" fontId="16" fillId="0" borderId="0" xfId="0" applyFont="1" applyAlignment="1">
      <alignment horizontal="left"/>
    </xf>
    <xf numFmtId="0" fontId="15" fillId="0" borderId="0" xfId="0" applyFont="1" applyAlignment="1">
      <alignment horizontal="right" wrapText="1"/>
    </xf>
    <xf numFmtId="3" fontId="15" fillId="0" borderId="0" xfId="0" applyNumberFormat="1" applyFont="1" applyAlignment="1">
      <alignment horizontal="right" wrapText="1"/>
    </xf>
    <xf numFmtId="3" fontId="16" fillId="3" borderId="0" xfId="0" applyNumberFormat="1" applyFont="1" applyFill="1" applyAlignment="1">
      <alignment horizontal="right"/>
    </xf>
    <xf numFmtId="165" fontId="16" fillId="3" borderId="0" xfId="0" applyNumberFormat="1" applyFont="1" applyFill="1" applyAlignment="1">
      <alignment horizontal="right"/>
    </xf>
    <xf numFmtId="0" fontId="17" fillId="0" borderId="0" xfId="0" applyFont="1" applyAlignment="1">
      <alignment/>
    </xf>
    <xf numFmtId="0" fontId="17" fillId="0" borderId="0" xfId="0" applyFont="1" applyAlignment="1">
      <alignment horizontal="right"/>
    </xf>
    <xf numFmtId="49" fontId="16" fillId="0" borderId="0" xfId="0" applyNumberFormat="1" applyFont="1" applyAlignment="1">
      <alignment horizontal="right"/>
    </xf>
    <xf numFmtId="0" fontId="15" fillId="0" borderId="0" xfId="0" applyFont="1" applyAlignment="1">
      <alignment horizontal="right"/>
    </xf>
    <xf numFmtId="3" fontId="15" fillId="0" borderId="0" xfId="0" applyNumberFormat="1" applyFont="1" applyAlignment="1">
      <alignment horizontal="right"/>
    </xf>
    <xf numFmtId="3" fontId="15" fillId="0" borderId="0" xfId="0" applyNumberFormat="1" applyFont="1" applyAlignment="1">
      <alignment horizontal="left"/>
    </xf>
    <xf numFmtId="0" fontId="16" fillId="0" borderId="0" xfId="0" applyFont="1" applyAlignment="1">
      <alignment/>
    </xf>
    <xf numFmtId="165" fontId="16" fillId="0" borderId="1" xfId="0" applyNumberFormat="1" applyFont="1" applyBorder="1" applyAlignment="1">
      <alignment horizontal="right"/>
    </xf>
    <xf numFmtId="165" fontId="16" fillId="0" borderId="6" xfId="0" applyNumberFormat="1" applyFont="1" applyBorder="1" applyAlignment="1">
      <alignment horizontal="right"/>
    </xf>
    <xf numFmtId="165" fontId="16" fillId="0" borderId="0" xfId="0" applyNumberFormat="1" applyFont="1" applyBorder="1" applyAlignment="1">
      <alignment horizontal="right"/>
    </xf>
    <xf numFmtId="3" fontId="16" fillId="0" borderId="9" xfId="0" applyNumberFormat="1" applyFont="1" applyBorder="1" applyAlignment="1">
      <alignment horizontal="right"/>
    </xf>
    <xf numFmtId="1" fontId="16" fillId="0" borderId="15" xfId="0" applyNumberFormat="1" applyFont="1" applyBorder="1" applyAlignment="1">
      <alignment horizontal="right"/>
    </xf>
    <xf numFmtId="0" fontId="18" fillId="0" borderId="0" xfId="0" applyFont="1" applyAlignment="1">
      <alignment horizontal="left"/>
    </xf>
    <xf numFmtId="165" fontId="16" fillId="0" borderId="7" xfId="0" applyNumberFormat="1" applyFont="1" applyBorder="1" applyAlignment="1">
      <alignment horizontal="right"/>
    </xf>
    <xf numFmtId="1" fontId="16" fillId="0" borderId="16" xfId="0" applyNumberFormat="1" applyFont="1" applyBorder="1" applyAlignment="1">
      <alignment horizontal="right"/>
    </xf>
    <xf numFmtId="165" fontId="16" fillId="0" borderId="8" xfId="0" applyNumberFormat="1" applyFont="1" applyBorder="1" applyAlignment="1">
      <alignment horizontal="right"/>
    </xf>
    <xf numFmtId="1" fontId="16" fillId="0" borderId="17" xfId="0" applyNumberFormat="1" applyFont="1" applyBorder="1" applyAlignment="1">
      <alignment horizontal="right"/>
    </xf>
    <xf numFmtId="3" fontId="19" fillId="0" borderId="0" xfId="0" applyNumberFormat="1" applyFont="1" applyAlignment="1">
      <alignment horizontal="right"/>
    </xf>
    <xf numFmtId="172" fontId="16" fillId="0" borderId="0" xfId="0" applyNumberFormat="1" applyFont="1" applyAlignment="1">
      <alignment/>
    </xf>
    <xf numFmtId="176" fontId="16" fillId="0" borderId="0" xfId="15" applyNumberFormat="1" applyFont="1" applyAlignment="1">
      <alignment/>
    </xf>
    <xf numFmtId="165" fontId="16" fillId="2" borderId="2" xfId="0" applyNumberFormat="1" applyFont="1" applyFill="1" applyBorder="1" applyAlignment="1">
      <alignment horizontal="right"/>
    </xf>
    <xf numFmtId="165" fontId="16" fillId="4" borderId="3" xfId="0" applyNumberFormat="1" applyFont="1" applyFill="1" applyBorder="1" applyAlignment="1">
      <alignment horizontal="right"/>
    </xf>
    <xf numFmtId="165" fontId="16" fillId="4" borderId="4" xfId="0" applyNumberFormat="1" applyFont="1" applyFill="1" applyBorder="1" applyAlignment="1">
      <alignment horizontal="right"/>
    </xf>
    <xf numFmtId="165" fontId="16" fillId="4" borderId="5"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18"/>
          <c:w val="0.8905"/>
          <c:h val="0.964"/>
        </c:manualLayout>
      </c:layout>
      <c:barChart>
        <c:barDir val="col"/>
        <c:grouping val="clustered"/>
        <c:varyColors val="0"/>
        <c:ser>
          <c:idx val="0"/>
          <c:order val="0"/>
          <c:tx>
            <c:v>Period 0</c:v>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cat>
            <c:strRef>
              <c:f>'cohort matrix'!$L$4:$L$12</c:f>
              <c:strCache>
                <c:ptCount val="9"/>
                <c:pt idx="0">
                  <c:v>0-9</c:v>
                </c:pt>
                <c:pt idx="1">
                  <c:v>10-19</c:v>
                </c:pt>
                <c:pt idx="2">
                  <c:v>20-29</c:v>
                </c:pt>
                <c:pt idx="3">
                  <c:v>30-39</c:v>
                </c:pt>
                <c:pt idx="4">
                  <c:v>40-49</c:v>
                </c:pt>
                <c:pt idx="5">
                  <c:v>50-59</c:v>
                </c:pt>
                <c:pt idx="6">
                  <c:v>60-69</c:v>
                </c:pt>
                <c:pt idx="7">
                  <c:v>70-79</c:v>
                </c:pt>
                <c:pt idx="8">
                  <c:v>80+</c:v>
                </c:pt>
              </c:strCache>
            </c:strRef>
          </c:cat>
          <c:val>
            <c:numRef>
              <c:f>'cohort matrix'!$D$4:$D$12</c:f>
              <c:numCache>
                <c:ptCount val="9"/>
                <c:pt idx="0">
                  <c:v>3900</c:v>
                </c:pt>
                <c:pt idx="1">
                  <c:v>3200</c:v>
                </c:pt>
                <c:pt idx="2">
                  <c:v>3300</c:v>
                </c:pt>
                <c:pt idx="3">
                  <c:v>2800</c:v>
                </c:pt>
                <c:pt idx="4">
                  <c:v>1700</c:v>
                </c:pt>
                <c:pt idx="5">
                  <c:v>1800</c:v>
                </c:pt>
                <c:pt idx="6">
                  <c:v>1100</c:v>
                </c:pt>
                <c:pt idx="7">
                  <c:v>550</c:v>
                </c:pt>
                <c:pt idx="8">
                  <c:v>200</c:v>
                </c:pt>
              </c:numCache>
            </c:numRef>
          </c:val>
        </c:ser>
        <c:ser>
          <c:idx val="1"/>
          <c:order val="1"/>
          <c:tx>
            <c:v>Period 1</c:v>
          </c:tx>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val>
            <c:numRef>
              <c:f>'cohort matrix'!$N$24:$N$32</c:f>
              <c:numCache>
                <c:ptCount val="9"/>
                <c:pt idx="0">
                  <c:v>419</c:v>
                </c:pt>
                <c:pt idx="1">
                  <c:v>3858</c:v>
                </c:pt>
                <c:pt idx="2">
                  <c:v>3198</c:v>
                </c:pt>
                <c:pt idx="3">
                  <c:v>3295</c:v>
                </c:pt>
                <c:pt idx="4">
                  <c:v>2794</c:v>
                </c:pt>
                <c:pt idx="5">
                  <c:v>1693</c:v>
                </c:pt>
                <c:pt idx="6">
                  <c:v>1783</c:v>
                </c:pt>
                <c:pt idx="7">
                  <c:v>1072</c:v>
                </c:pt>
                <c:pt idx="8">
                  <c:v>691</c:v>
                </c:pt>
              </c:numCache>
            </c:numRef>
          </c:val>
        </c:ser>
        <c:axId val="34171130"/>
        <c:axId val="39104715"/>
      </c:barChart>
      <c:catAx>
        <c:axId val="34171130"/>
        <c:scaling>
          <c:orientation val="minMax"/>
        </c:scaling>
        <c:axPos val="b"/>
        <c:delete val="0"/>
        <c:numFmt formatCode="General" sourceLinked="1"/>
        <c:majorTickMark val="out"/>
        <c:minorTickMark val="none"/>
        <c:tickLblPos val="nextTo"/>
        <c:crossAx val="39104715"/>
        <c:crosses val="autoZero"/>
        <c:auto val="1"/>
        <c:lblOffset val="100"/>
        <c:noMultiLvlLbl val="0"/>
      </c:catAx>
      <c:valAx>
        <c:axId val="39104715"/>
        <c:scaling>
          <c:orientation val="minMax"/>
        </c:scaling>
        <c:axPos val="l"/>
        <c:majorGridlines>
          <c:spPr>
            <a:ln w="3175">
              <a:pattFill prst="pct50">
                <a:fgClr>
                  <a:srgbClr val="000000"/>
                </a:fgClr>
                <a:bgClr>
                  <a:srgbClr val="FFFFFF"/>
                </a:bgClr>
              </a:pattFill>
            </a:ln>
          </c:spPr>
        </c:majorGridlines>
        <c:delete val="0"/>
        <c:numFmt formatCode="General" sourceLinked="1"/>
        <c:majorTickMark val="out"/>
        <c:minorTickMark val="none"/>
        <c:tickLblPos val="nextTo"/>
        <c:crossAx val="34171130"/>
        <c:crossesAt val="1"/>
        <c:crossBetween val="between"/>
        <c:dispUnits/>
      </c:valAx>
      <c:spPr>
        <a:noFill/>
        <a:ln w="12700">
          <a:solidFill>
            <a:srgbClr val="808080"/>
          </a:solidFill>
        </a:ln>
      </c:spPr>
    </c:plotArea>
    <c:legend>
      <c:legendPos val="r"/>
      <c:layout>
        <c:manualLayout>
          <c:xMode val="edge"/>
          <c:yMode val="edge"/>
          <c:x val="0.608"/>
          <c:y val="0.25225"/>
          <c:w val="0.125"/>
          <c:h val="0.11825"/>
        </c:manualLayout>
      </c:layout>
      <c:overlay val="0"/>
    </c:legend>
    <c:plotVisOnly val="1"/>
    <c:dispBlanksAs val="gap"/>
    <c:showDLblsOverMax val="0"/>
  </c:chart>
  <c:spPr>
    <a:noFill/>
    <a:ln>
      <a:noFill/>
    </a:ln>
  </c:spPr>
  <c:txPr>
    <a:bodyPr vert="horz" rot="0"/>
    <a:lstStyle/>
    <a:p>
      <a:pPr>
        <a:defRPr lang="en-US" cap="none" sz="900" b="0" i="0" u="none" baseline="0">
          <a:latin typeface="Geneva"/>
          <a:ea typeface="Geneva"/>
          <a:cs typeface="Geneva"/>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xdr:row>
      <xdr:rowOff>114300</xdr:rowOff>
    </xdr:from>
    <xdr:to>
      <xdr:col>7</xdr:col>
      <xdr:colOff>390525</xdr:colOff>
      <xdr:row>23</xdr:row>
      <xdr:rowOff>47625</xdr:rowOff>
    </xdr:to>
    <xdr:sp>
      <xdr:nvSpPr>
        <xdr:cNvPr id="1" name="Line 2"/>
        <xdr:cNvSpPr>
          <a:spLocks/>
        </xdr:cNvSpPr>
      </xdr:nvSpPr>
      <xdr:spPr>
        <a:xfrm flipH="1">
          <a:off x="2085975" y="1638300"/>
          <a:ext cx="3505200" cy="3019425"/>
        </a:xfrm>
        <a:prstGeom prst="line">
          <a:avLst/>
        </a:prstGeom>
        <a:noFill/>
        <a:ln w="9525" cmpd="sng">
          <a:solidFill>
            <a:srgbClr val="DD0806"/>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771525</xdr:colOff>
      <xdr:row>5</xdr:row>
      <xdr:rowOff>95250</xdr:rowOff>
    </xdr:from>
    <xdr:to>
      <xdr:col>7</xdr:col>
      <xdr:colOff>419100</xdr:colOff>
      <xdr:row>22</xdr:row>
      <xdr:rowOff>142875</xdr:rowOff>
    </xdr:to>
    <xdr:sp>
      <xdr:nvSpPr>
        <xdr:cNvPr id="2" name="Line 3"/>
        <xdr:cNvSpPr>
          <a:spLocks/>
        </xdr:cNvSpPr>
      </xdr:nvSpPr>
      <xdr:spPr>
        <a:xfrm flipH="1">
          <a:off x="2847975" y="1781175"/>
          <a:ext cx="2771775" cy="2800350"/>
        </a:xfrm>
        <a:prstGeom prst="line">
          <a:avLst/>
        </a:prstGeom>
        <a:noFill/>
        <a:ln w="9525" cmpd="sng">
          <a:solidFill>
            <a:srgbClr val="DD0806"/>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28575</xdr:colOff>
      <xdr:row>6</xdr:row>
      <xdr:rowOff>114300</xdr:rowOff>
    </xdr:from>
    <xdr:to>
      <xdr:col>7</xdr:col>
      <xdr:colOff>400050</xdr:colOff>
      <xdr:row>23</xdr:row>
      <xdr:rowOff>9525</xdr:rowOff>
    </xdr:to>
    <xdr:sp>
      <xdr:nvSpPr>
        <xdr:cNvPr id="3" name="Line 4"/>
        <xdr:cNvSpPr>
          <a:spLocks/>
        </xdr:cNvSpPr>
      </xdr:nvSpPr>
      <xdr:spPr>
        <a:xfrm flipH="1">
          <a:off x="3667125" y="1962150"/>
          <a:ext cx="1933575" cy="2657475"/>
        </a:xfrm>
        <a:prstGeom prst="line">
          <a:avLst/>
        </a:prstGeom>
        <a:noFill/>
        <a:ln w="9525" cmpd="sng">
          <a:solidFill>
            <a:srgbClr val="DD0806"/>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9525</xdr:colOff>
      <xdr:row>7</xdr:row>
      <xdr:rowOff>152400</xdr:rowOff>
    </xdr:from>
    <xdr:to>
      <xdr:col>7</xdr:col>
      <xdr:colOff>390525</xdr:colOff>
      <xdr:row>23</xdr:row>
      <xdr:rowOff>0</xdr:rowOff>
    </xdr:to>
    <xdr:sp>
      <xdr:nvSpPr>
        <xdr:cNvPr id="4" name="Line 5"/>
        <xdr:cNvSpPr>
          <a:spLocks/>
        </xdr:cNvSpPr>
      </xdr:nvSpPr>
      <xdr:spPr>
        <a:xfrm flipH="1">
          <a:off x="4429125" y="2162175"/>
          <a:ext cx="1162050" cy="2447925"/>
        </a:xfrm>
        <a:prstGeom prst="line">
          <a:avLst/>
        </a:prstGeom>
        <a:noFill/>
        <a:ln w="9525" cmpd="sng">
          <a:solidFill>
            <a:srgbClr val="DD0806"/>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638175</xdr:colOff>
      <xdr:row>12</xdr:row>
      <xdr:rowOff>28575</xdr:rowOff>
    </xdr:from>
    <xdr:to>
      <xdr:col>9</xdr:col>
      <xdr:colOff>390525</xdr:colOff>
      <xdr:row>31</xdr:row>
      <xdr:rowOff>133350</xdr:rowOff>
    </xdr:to>
    <xdr:sp>
      <xdr:nvSpPr>
        <xdr:cNvPr id="5" name="Line 6"/>
        <xdr:cNvSpPr>
          <a:spLocks/>
        </xdr:cNvSpPr>
      </xdr:nvSpPr>
      <xdr:spPr>
        <a:xfrm>
          <a:off x="6619875" y="2847975"/>
          <a:ext cx="533400" cy="3200400"/>
        </a:xfrm>
        <a:prstGeom prst="line">
          <a:avLst/>
        </a:prstGeom>
        <a:noFill/>
        <a:ln w="9525" cmpd="sng">
          <a:solidFill>
            <a:srgbClr val="00ABEA"/>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400050</xdr:colOff>
      <xdr:row>10</xdr:row>
      <xdr:rowOff>114300</xdr:rowOff>
    </xdr:from>
    <xdr:to>
      <xdr:col>8</xdr:col>
      <xdr:colOff>523875</xdr:colOff>
      <xdr:row>31</xdr:row>
      <xdr:rowOff>38100</xdr:rowOff>
    </xdr:to>
    <xdr:sp>
      <xdr:nvSpPr>
        <xdr:cNvPr id="6" name="Line 8"/>
        <xdr:cNvSpPr>
          <a:spLocks/>
        </xdr:cNvSpPr>
      </xdr:nvSpPr>
      <xdr:spPr>
        <a:xfrm flipH="1">
          <a:off x="6381750" y="2609850"/>
          <a:ext cx="123825" cy="3343275"/>
        </a:xfrm>
        <a:prstGeom prst="line">
          <a:avLst/>
        </a:prstGeom>
        <a:noFill/>
        <a:ln w="9525" cmpd="sng">
          <a:solidFill>
            <a:srgbClr val="00ABEA"/>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7</xdr:col>
      <xdr:colOff>666750</xdr:colOff>
      <xdr:row>9</xdr:row>
      <xdr:rowOff>76200</xdr:rowOff>
    </xdr:from>
    <xdr:to>
      <xdr:col>8</xdr:col>
      <xdr:colOff>304800</xdr:colOff>
      <xdr:row>30</xdr:row>
      <xdr:rowOff>47625</xdr:rowOff>
    </xdr:to>
    <xdr:sp>
      <xdr:nvSpPr>
        <xdr:cNvPr id="7" name="Line 9"/>
        <xdr:cNvSpPr>
          <a:spLocks/>
        </xdr:cNvSpPr>
      </xdr:nvSpPr>
      <xdr:spPr>
        <a:xfrm flipH="1">
          <a:off x="5867400" y="2409825"/>
          <a:ext cx="419100" cy="3390900"/>
        </a:xfrm>
        <a:prstGeom prst="line">
          <a:avLst/>
        </a:prstGeom>
        <a:noFill/>
        <a:ln w="9525" cmpd="sng">
          <a:solidFill>
            <a:srgbClr val="00ABEA"/>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9525</xdr:colOff>
      <xdr:row>23</xdr:row>
      <xdr:rowOff>85725</xdr:rowOff>
    </xdr:from>
    <xdr:to>
      <xdr:col>13</xdr:col>
      <xdr:colOff>438150</xdr:colOff>
      <xdr:row>24</xdr:row>
      <xdr:rowOff>66675</xdr:rowOff>
    </xdr:to>
    <xdr:sp>
      <xdr:nvSpPr>
        <xdr:cNvPr id="8" name="Line 10"/>
        <xdr:cNvSpPr>
          <a:spLocks/>
        </xdr:cNvSpPr>
      </xdr:nvSpPr>
      <xdr:spPr>
        <a:xfrm>
          <a:off x="8486775" y="4695825"/>
          <a:ext cx="723900"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9525</xdr:colOff>
      <xdr:row>24</xdr:row>
      <xdr:rowOff>85725</xdr:rowOff>
    </xdr:from>
    <xdr:to>
      <xdr:col>13</xdr:col>
      <xdr:colOff>438150</xdr:colOff>
      <xdr:row>25</xdr:row>
      <xdr:rowOff>76200</xdr:rowOff>
    </xdr:to>
    <xdr:sp>
      <xdr:nvSpPr>
        <xdr:cNvPr id="9" name="Line 11"/>
        <xdr:cNvSpPr>
          <a:spLocks/>
        </xdr:cNvSpPr>
      </xdr:nvSpPr>
      <xdr:spPr>
        <a:xfrm>
          <a:off x="8486775" y="4867275"/>
          <a:ext cx="723900"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28575</xdr:colOff>
      <xdr:row>25</xdr:row>
      <xdr:rowOff>95250</xdr:rowOff>
    </xdr:from>
    <xdr:to>
      <xdr:col>13</xdr:col>
      <xdr:colOff>457200</xdr:colOff>
      <xdr:row>26</xdr:row>
      <xdr:rowOff>85725</xdr:rowOff>
    </xdr:to>
    <xdr:sp>
      <xdr:nvSpPr>
        <xdr:cNvPr id="10" name="Line 12"/>
        <xdr:cNvSpPr>
          <a:spLocks/>
        </xdr:cNvSpPr>
      </xdr:nvSpPr>
      <xdr:spPr>
        <a:xfrm>
          <a:off x="8505825" y="5038725"/>
          <a:ext cx="723900"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9525</xdr:colOff>
      <xdr:row>26</xdr:row>
      <xdr:rowOff>85725</xdr:rowOff>
    </xdr:from>
    <xdr:to>
      <xdr:col>13</xdr:col>
      <xdr:colOff>438150</xdr:colOff>
      <xdr:row>27</xdr:row>
      <xdr:rowOff>76200</xdr:rowOff>
    </xdr:to>
    <xdr:sp>
      <xdr:nvSpPr>
        <xdr:cNvPr id="11" name="Line 13"/>
        <xdr:cNvSpPr>
          <a:spLocks/>
        </xdr:cNvSpPr>
      </xdr:nvSpPr>
      <xdr:spPr>
        <a:xfrm>
          <a:off x="8486775" y="5191125"/>
          <a:ext cx="723900"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27</xdr:row>
      <xdr:rowOff>85725</xdr:rowOff>
    </xdr:from>
    <xdr:to>
      <xdr:col>13</xdr:col>
      <xdr:colOff>428625</xdr:colOff>
      <xdr:row>28</xdr:row>
      <xdr:rowOff>76200</xdr:rowOff>
    </xdr:to>
    <xdr:sp>
      <xdr:nvSpPr>
        <xdr:cNvPr id="12" name="Line 14"/>
        <xdr:cNvSpPr>
          <a:spLocks/>
        </xdr:cNvSpPr>
      </xdr:nvSpPr>
      <xdr:spPr>
        <a:xfrm>
          <a:off x="8477250" y="5353050"/>
          <a:ext cx="723900"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28</xdr:row>
      <xdr:rowOff>85725</xdr:rowOff>
    </xdr:from>
    <xdr:to>
      <xdr:col>13</xdr:col>
      <xdr:colOff>428625</xdr:colOff>
      <xdr:row>29</xdr:row>
      <xdr:rowOff>76200</xdr:rowOff>
    </xdr:to>
    <xdr:sp>
      <xdr:nvSpPr>
        <xdr:cNvPr id="13" name="Line 15"/>
        <xdr:cNvSpPr>
          <a:spLocks/>
        </xdr:cNvSpPr>
      </xdr:nvSpPr>
      <xdr:spPr>
        <a:xfrm>
          <a:off x="8477250" y="5514975"/>
          <a:ext cx="723900"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19050</xdr:colOff>
      <xdr:row>29</xdr:row>
      <xdr:rowOff>76200</xdr:rowOff>
    </xdr:from>
    <xdr:to>
      <xdr:col>13</xdr:col>
      <xdr:colOff>447675</xdr:colOff>
      <xdr:row>30</xdr:row>
      <xdr:rowOff>66675</xdr:rowOff>
    </xdr:to>
    <xdr:sp>
      <xdr:nvSpPr>
        <xdr:cNvPr id="14" name="Line 16"/>
        <xdr:cNvSpPr>
          <a:spLocks/>
        </xdr:cNvSpPr>
      </xdr:nvSpPr>
      <xdr:spPr>
        <a:xfrm>
          <a:off x="8496300" y="5667375"/>
          <a:ext cx="723900"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57150</xdr:colOff>
      <xdr:row>30</xdr:row>
      <xdr:rowOff>85725</xdr:rowOff>
    </xdr:from>
    <xdr:to>
      <xdr:col>13</xdr:col>
      <xdr:colOff>476250</xdr:colOff>
      <xdr:row>31</xdr:row>
      <xdr:rowOff>76200</xdr:rowOff>
    </xdr:to>
    <xdr:sp>
      <xdr:nvSpPr>
        <xdr:cNvPr id="15" name="Line 17"/>
        <xdr:cNvSpPr>
          <a:spLocks/>
        </xdr:cNvSpPr>
      </xdr:nvSpPr>
      <xdr:spPr>
        <a:xfrm>
          <a:off x="8534400" y="5838825"/>
          <a:ext cx="714375" cy="15240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19050</xdr:colOff>
      <xdr:row>31</xdr:row>
      <xdr:rowOff>95250</xdr:rowOff>
    </xdr:from>
    <xdr:to>
      <xdr:col>13</xdr:col>
      <xdr:colOff>371475</xdr:colOff>
      <xdr:row>31</xdr:row>
      <xdr:rowOff>95250</xdr:rowOff>
    </xdr:to>
    <xdr:sp>
      <xdr:nvSpPr>
        <xdr:cNvPr id="16" name="Line 18"/>
        <xdr:cNvSpPr>
          <a:spLocks/>
        </xdr:cNvSpPr>
      </xdr:nvSpPr>
      <xdr:spPr>
        <a:xfrm flipV="1">
          <a:off x="8496300" y="6010275"/>
          <a:ext cx="647700" cy="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0.15225</cdr:y>
    </cdr:from>
    <cdr:to>
      <cdr:x>0.205</cdr:x>
      <cdr:y>0.16575</cdr:y>
    </cdr:to>
    <cdr:sp>
      <cdr:nvSpPr>
        <cdr:cNvPr id="1" name="Line 1"/>
        <cdr:cNvSpPr>
          <a:spLocks/>
        </cdr:cNvSpPr>
      </cdr:nvSpPr>
      <cdr:spPr>
        <a:xfrm>
          <a:off x="1047750" y="895350"/>
          <a:ext cx="723900"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0.14325</cdr:x>
      <cdr:y>0.054</cdr:y>
    </cdr:from>
    <cdr:to>
      <cdr:x>0.44875</cdr:x>
      <cdr:y>0.15175</cdr:y>
    </cdr:to>
    <cdr:sp>
      <cdr:nvSpPr>
        <cdr:cNvPr id="2" name="TextBox 3"/>
        <cdr:cNvSpPr txBox="1">
          <a:spLocks noChangeArrowheads="1"/>
        </cdr:cNvSpPr>
      </cdr:nvSpPr>
      <cdr:spPr>
        <a:xfrm>
          <a:off x="1238250" y="314325"/>
          <a:ext cx="2647950" cy="581025"/>
        </a:xfrm>
        <a:prstGeom prst="rect">
          <a:avLst/>
        </a:prstGeom>
        <a:noFill/>
        <a:ln w="9525" cmpd="sng">
          <a:noFill/>
        </a:ln>
      </cdr:spPr>
      <cdr:txBody>
        <a:bodyPr vertOverflow="clip" wrap="square"/>
        <a:p>
          <a:pPr algn="l">
            <a:defRPr/>
          </a:pPr>
          <a:r>
            <a:rPr lang="en-US" cap="none" sz="900" b="1" i="0" u="none" baseline="0">
              <a:latin typeface="Geneva"/>
              <a:ea typeface="Geneva"/>
              <a:cs typeface="Geneva"/>
            </a:rPr>
            <a:t>how many people in the age 0-10 year old cohort survive to the next cohort</a:t>
          </a:r>
        </a:p>
      </cdr:txBody>
    </cdr:sp>
  </cdr:relSizeAnchor>
  <cdr:relSizeAnchor xmlns:cdr="http://schemas.openxmlformats.org/drawingml/2006/chartDrawing">
    <cdr:from>
      <cdr:x>0.50025</cdr:x>
      <cdr:y>0.523</cdr:y>
    </cdr:from>
    <cdr:to>
      <cdr:x>0.52025</cdr:x>
      <cdr:y>0.55925</cdr:y>
    </cdr:to>
    <cdr:sp>
      <cdr:nvSpPr>
        <cdr:cNvPr id="3" name="TextBox 4"/>
        <cdr:cNvSpPr txBox="1">
          <a:spLocks noChangeArrowheads="1"/>
        </cdr:cNvSpPr>
      </cdr:nvSpPr>
      <cdr:spPr>
        <a:xfrm>
          <a:off x="4333875" y="3095625"/>
          <a:ext cx="171450" cy="219075"/>
        </a:xfrm>
        <a:prstGeom prst="rect">
          <a:avLst/>
        </a:prstGeom>
        <a:noFill/>
        <a:ln w="1" cmpd="sng">
          <a:noFill/>
        </a:ln>
      </cdr:spPr>
      <cdr:txBody>
        <a:bodyPr vertOverflow="clip" wrap="square" anchor="ctr">
          <a:spAutoFit/>
        </a:bodyPr>
        <a:p>
          <a:pPr algn="ctr">
            <a:defRPr/>
          </a:pPr>
          <a:r>
            <a:rPr lang="en-US" cap="none" sz="900" b="0" i="0" u="none" baseline="0">
              <a:latin typeface="Geneva"/>
              <a:ea typeface="Geneva"/>
              <a:cs typeface="Geneva"/>
            </a:rPr>
            <a:t>c</a:t>
          </a:r>
        </a:p>
      </cdr:txBody>
    </cdr:sp>
  </cdr:relSizeAnchor>
  <cdr:relSizeAnchor xmlns:cdr="http://schemas.openxmlformats.org/drawingml/2006/chartDrawing">
    <cdr:from>
      <cdr:x>0.1325</cdr:x>
      <cdr:y>0.8865</cdr:y>
    </cdr:from>
    <cdr:to>
      <cdr:x>0.1775</cdr:x>
      <cdr:y>0.9795</cdr:y>
    </cdr:to>
    <cdr:sp>
      <cdr:nvSpPr>
        <cdr:cNvPr id="4" name="Line 6"/>
        <cdr:cNvSpPr>
          <a:spLocks/>
        </cdr:cNvSpPr>
      </cdr:nvSpPr>
      <cdr:spPr>
        <a:xfrm flipH="1" flipV="1">
          <a:off x="1143000" y="5257800"/>
          <a:ext cx="390525" cy="552450"/>
        </a:xfrm>
        <a:prstGeom prst="line">
          <a:avLst/>
        </a:prstGeom>
        <a:noFill/>
        <a:ln w="9525" cmpd="sng">
          <a:solidFill>
            <a:srgbClr val="DD0806"/>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0.18825</cdr:x>
      <cdr:y>0.966</cdr:y>
    </cdr:from>
    <cdr:to>
      <cdr:x>0.696</cdr:x>
      <cdr:y>0.99775</cdr:y>
    </cdr:to>
    <cdr:sp>
      <cdr:nvSpPr>
        <cdr:cNvPr id="5" name="TextBox 7"/>
        <cdr:cNvSpPr txBox="1">
          <a:spLocks noChangeArrowheads="1"/>
        </cdr:cNvSpPr>
      </cdr:nvSpPr>
      <cdr:spPr>
        <a:xfrm>
          <a:off x="1628775" y="5724525"/>
          <a:ext cx="4410075" cy="190500"/>
        </a:xfrm>
        <a:prstGeom prst="rect">
          <a:avLst/>
        </a:prstGeom>
        <a:noFill/>
        <a:ln w="9525" cmpd="sng">
          <a:noFill/>
        </a:ln>
      </cdr:spPr>
      <cdr:txBody>
        <a:bodyPr vertOverflow="clip" wrap="square"/>
        <a:p>
          <a:pPr algn="l">
            <a:defRPr/>
          </a:pPr>
          <a:r>
            <a:rPr lang="en-US" cap="none" sz="900" b="0" i="0" u="none" baseline="0">
              <a:solidFill>
                <a:srgbClr val="DD0806"/>
              </a:solidFill>
              <a:latin typeface="Geneva"/>
              <a:ea typeface="Geneva"/>
              <a:cs typeface="Geneva"/>
            </a:rPr>
            <a:t>children born (to cohorts 10-20, 20-30, 30-40, 40-50)</a:t>
          </a:r>
        </a:p>
      </cdr:txBody>
    </cdr:sp>
  </cdr:relSizeAnchor>
  <cdr:relSizeAnchor xmlns:cdr="http://schemas.openxmlformats.org/drawingml/2006/chartDrawing">
    <cdr:from>
      <cdr:x>0.55425</cdr:x>
      <cdr:y>0.04075</cdr:y>
    </cdr:from>
    <cdr:to>
      <cdr:x>0.87975</cdr:x>
      <cdr:y>0.12025</cdr:y>
    </cdr:to>
    <cdr:sp>
      <cdr:nvSpPr>
        <cdr:cNvPr id="6" name="TextBox 8"/>
        <cdr:cNvSpPr txBox="1">
          <a:spLocks noChangeArrowheads="1"/>
        </cdr:cNvSpPr>
      </cdr:nvSpPr>
      <cdr:spPr>
        <a:xfrm>
          <a:off x="4800600" y="238125"/>
          <a:ext cx="2828925" cy="476250"/>
        </a:xfrm>
        <a:prstGeom prst="rect">
          <a:avLst/>
        </a:prstGeom>
        <a:noFill/>
        <a:ln w="9525" cmpd="sng">
          <a:noFill/>
        </a:ln>
      </cdr:spPr>
      <cdr:txBody>
        <a:bodyPr vertOverflow="clip" wrap="square"/>
        <a:p>
          <a:pPr algn="l">
            <a:defRPr/>
          </a:pPr>
          <a:r>
            <a:rPr lang="en-US" cap="none" sz="1400" b="1" i="0" u="none" baseline="0">
              <a:solidFill>
                <a:srgbClr val="DD0806"/>
              </a:solidFill>
              <a:latin typeface="Geneva"/>
              <a:ea typeface="Geneva"/>
              <a:cs typeface="Geneva"/>
            </a:rPr>
            <a:t>overall:  the population is aging over the ten years</a:t>
          </a:r>
        </a:p>
      </cdr:txBody>
    </cdr:sp>
  </cdr:relSizeAnchor>
  <cdr:relSizeAnchor xmlns:cdr="http://schemas.openxmlformats.org/drawingml/2006/chartDrawing">
    <cdr:from>
      <cdr:x>0.8795</cdr:x>
      <cdr:y>0.74825</cdr:y>
    </cdr:from>
    <cdr:to>
      <cdr:x>0.9245</cdr:x>
      <cdr:y>0.80275</cdr:y>
    </cdr:to>
    <cdr:sp>
      <cdr:nvSpPr>
        <cdr:cNvPr id="7" name="Line 9"/>
        <cdr:cNvSpPr>
          <a:spLocks/>
        </cdr:cNvSpPr>
      </cdr:nvSpPr>
      <cdr:spPr>
        <a:xfrm flipH="1">
          <a:off x="7629525" y="4438650"/>
          <a:ext cx="390525"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0.86625</cdr:x>
      <cdr:y>0.591</cdr:y>
    </cdr:from>
    <cdr:to>
      <cdr:x>1</cdr:x>
      <cdr:y>0.74775</cdr:y>
    </cdr:to>
    <cdr:sp>
      <cdr:nvSpPr>
        <cdr:cNvPr id="8" name="TextBox 10"/>
        <cdr:cNvSpPr txBox="1">
          <a:spLocks noChangeArrowheads="1"/>
        </cdr:cNvSpPr>
      </cdr:nvSpPr>
      <cdr:spPr>
        <a:xfrm>
          <a:off x="7515225" y="3505200"/>
          <a:ext cx="1162050" cy="933450"/>
        </a:xfrm>
        <a:prstGeom prst="rect">
          <a:avLst/>
        </a:prstGeom>
        <a:noFill/>
        <a:ln w="9525" cmpd="sng">
          <a:noFill/>
        </a:ln>
      </cdr:spPr>
      <cdr:txBody>
        <a:bodyPr vertOverflow="clip" wrap="square"/>
        <a:p>
          <a:pPr algn="l">
            <a:defRPr/>
          </a:pPr>
          <a:r>
            <a:rPr lang="en-US" cap="none" sz="900" b="0" i="0" u="none" baseline="0">
              <a:solidFill>
                <a:srgbClr val="DD0806"/>
              </a:solidFill>
              <a:latin typeface="Geneva"/>
              <a:ea typeface="Geneva"/>
              <a:cs typeface="Geneva"/>
            </a:rPr>
            <a:t>this cohort increases because more people enter the 80+ cohort than die.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0</xdr:row>
      <xdr:rowOff>38100</xdr:rowOff>
    </xdr:from>
    <xdr:ext cx="4457700" cy="8067675"/>
    <xdr:sp>
      <xdr:nvSpPr>
        <xdr:cNvPr id="1" name="TextBox 1"/>
        <xdr:cNvSpPr txBox="1">
          <a:spLocks noChangeArrowheads="1"/>
        </xdr:cNvSpPr>
      </xdr:nvSpPr>
      <xdr:spPr>
        <a:xfrm>
          <a:off x="66675" y="38100"/>
          <a:ext cx="4457700" cy="8067675"/>
        </a:xfrm>
        <a:prstGeom prst="rect">
          <a:avLst/>
        </a:prstGeom>
        <a:solidFill>
          <a:srgbClr val="FFFFC0"/>
        </a:solidFill>
        <a:ln w="9525" cmpd="sng">
          <a:noFill/>
        </a:ln>
      </xdr:spPr>
      <xdr:txBody>
        <a:bodyPr vertOverflow="clip" wrap="square"/>
        <a:p>
          <a:pPr algn="l">
            <a:defRPr/>
          </a:pPr>
          <a:r>
            <a:rPr lang="en-US" cap="none" sz="1400" b="0" i="1" u="none" baseline="0">
              <a:solidFill>
                <a:srgbClr val="DD0806"/>
              </a:solidFill>
              <a:latin typeface="Geneva"/>
              <a:ea typeface="Geneva"/>
              <a:cs typeface="Geneva"/>
            </a:rPr>
            <a:t>fmodified from Excel Help </a:t>
          </a:r>
          <a:r>
            <a:rPr lang="en-US" cap="none" sz="1400" b="0" i="0" u="none" baseline="0">
              <a:latin typeface="Geneva"/>
              <a:ea typeface="Geneva"/>
              <a:cs typeface="Geneva"/>
            </a:rPr>
            <a:t>
</a:t>
          </a:r>
          <a:r>
            <a:rPr lang="en-US" cap="none" sz="2400" b="1" i="0" u="none" baseline="0">
              <a:solidFill>
                <a:srgbClr val="DD0806"/>
              </a:solidFill>
              <a:latin typeface="Geneva"/>
              <a:ea typeface="Geneva"/>
              <a:cs typeface="Geneva"/>
            </a:rPr>
            <a:t>MMULT</a:t>
          </a:r>
          <a:r>
            <a:rPr lang="en-US" cap="none" sz="1400" b="1" i="0" u="none" baseline="0">
              <a:latin typeface="Geneva"/>
              <a:ea typeface="Geneva"/>
              <a:cs typeface="Geneva"/>
            </a:rPr>
            <a:t>
Returns the matrix product of two arrays. The result is an array with the same number of rows as array1 and the same number of columns as array2.
Syntax
MMULT(array1,array2)
Array1, array2   are the arrays you want to multiply. 
•  The number of columns in array1 must be the same as the number of rows in array2, and both arrays must contain only numbers.
•  Array1 and array2 can be given as cell ranges, array constants, or references.
•  If any cells are empty or contain text, or if the number of columns in array1 is different from the number of rows in array2, MMULT returns the #VALUE! error value. 
Remarks 
•  The matrix product array c of two arrays a and b is: 
   Equation 
   where i is the row number, and j is the column number. 
•  Formulas that return arrays must be entered as array formulas. 
</a:t>
          </a:r>
        </a:p>
      </xdr:txBody>
    </xdr:sp>
    <xdr:clientData/>
  </xdr:oneCellAnchor>
  <xdr:oneCellAnchor>
    <xdr:from>
      <xdr:col>2</xdr:col>
      <xdr:colOff>257175</xdr:colOff>
      <xdr:row>36</xdr:row>
      <xdr:rowOff>38100</xdr:rowOff>
    </xdr:from>
    <xdr:ext cx="85725" cy="209550"/>
    <xdr:sp>
      <xdr:nvSpPr>
        <xdr:cNvPr id="2" name="TextBox 3"/>
        <xdr:cNvSpPr txBox="1">
          <a:spLocks noChangeArrowheads="1"/>
        </xdr:cNvSpPr>
      </xdr:nvSpPr>
      <xdr:spPr>
        <a:xfrm>
          <a:off x="1933575" y="5867400"/>
          <a:ext cx="857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1</xdr:col>
      <xdr:colOff>514350</xdr:colOff>
      <xdr:row>44</xdr:row>
      <xdr:rowOff>66675</xdr:rowOff>
    </xdr:from>
    <xdr:ext cx="85725" cy="209550"/>
    <xdr:sp>
      <xdr:nvSpPr>
        <xdr:cNvPr id="3" name="Shape 5"/>
        <xdr:cNvSpPr txBox="1">
          <a:spLocks noChangeArrowheads="1"/>
        </xdr:cNvSpPr>
      </xdr:nvSpPr>
      <xdr:spPr>
        <a:xfrm>
          <a:off x="1352550" y="7191375"/>
          <a:ext cx="85725" cy="209550"/>
        </a:xfrm>
        <a:prstGeom prst="rect">
          <a:avLst/>
        </a:prstGeom>
        <a:noFill/>
        <a:ln w="9525" cmpd="sng">
          <a:noFill/>
        </a:ln>
      </xdr:spPr>
      <xdr:txBody>
        <a:bodyPr vertOverflow="clip" wrap="square">
          <a:spAutoFit/>
        </a:bodyPr>
        <a:p>
          <a:pPr algn="l">
            <a:defRPr/>
          </a:pPr>
          <a:r>
            <a:rPr lang="en-US" cap="none" u="none" baseline="0">
              <a:latin typeface="Geneva"/>
              <a:ea typeface="Geneva"/>
              <a:cs typeface="Geneva"/>
            </a:rPr>
            <a:t/>
          </a:r>
        </a:p>
      </xdr:txBody>
    </xdr:sp>
    <xdr:clientData/>
  </xdr:oneCellAnchor>
  <xdr:oneCellAnchor>
    <xdr:from>
      <xdr:col>6</xdr:col>
      <xdr:colOff>104775</xdr:colOff>
      <xdr:row>0</xdr:row>
      <xdr:rowOff>47625</xdr:rowOff>
    </xdr:from>
    <xdr:ext cx="3495675" cy="276225"/>
    <xdr:sp>
      <xdr:nvSpPr>
        <xdr:cNvPr id="4" name="Shape 8"/>
        <xdr:cNvSpPr txBox="1">
          <a:spLocks noChangeArrowheads="1"/>
        </xdr:cNvSpPr>
      </xdr:nvSpPr>
      <xdr:spPr>
        <a:xfrm>
          <a:off x="5133975" y="47625"/>
          <a:ext cx="3495675" cy="276225"/>
        </a:xfrm>
        <a:prstGeom prst="rect">
          <a:avLst/>
        </a:prstGeom>
        <a:solidFill>
          <a:srgbClr val="999933"/>
        </a:solidFill>
        <a:ln w="9525" cmpd="sng">
          <a:noFill/>
        </a:ln>
      </xdr:spPr>
      <xdr:txBody>
        <a:bodyPr vertOverflow="clip" wrap="square">
          <a:spAutoFit/>
        </a:bodyPr>
        <a:p>
          <a:pPr algn="l">
            <a:defRPr/>
          </a:pPr>
          <a:r>
            <a:rPr lang="en-US" cap="none" sz="1400" b="1" i="0" u="none" baseline="0">
              <a:latin typeface="Geneva"/>
              <a:ea typeface="Geneva"/>
              <a:cs typeface="Geneva"/>
            </a:rPr>
            <a:t>a 2x2 matrix multipled by a 2x1 matrix</a:t>
          </a:r>
        </a:p>
      </xdr:txBody>
    </xdr:sp>
    <xdr:clientData/>
  </xdr:oneCellAnchor>
  <xdr:oneCellAnchor>
    <xdr:from>
      <xdr:col>5</xdr:col>
      <xdr:colOff>685800</xdr:colOff>
      <xdr:row>12</xdr:row>
      <xdr:rowOff>47625</xdr:rowOff>
    </xdr:from>
    <xdr:ext cx="3495675" cy="276225"/>
    <xdr:sp>
      <xdr:nvSpPr>
        <xdr:cNvPr id="5" name="Shape 9"/>
        <xdr:cNvSpPr txBox="1">
          <a:spLocks noChangeArrowheads="1"/>
        </xdr:cNvSpPr>
      </xdr:nvSpPr>
      <xdr:spPr>
        <a:xfrm>
          <a:off x="4876800" y="1990725"/>
          <a:ext cx="3495675" cy="276225"/>
        </a:xfrm>
        <a:prstGeom prst="rect">
          <a:avLst/>
        </a:prstGeom>
        <a:solidFill>
          <a:srgbClr val="999933"/>
        </a:solidFill>
        <a:ln w="9525" cmpd="sng">
          <a:noFill/>
        </a:ln>
      </xdr:spPr>
      <xdr:txBody>
        <a:bodyPr vertOverflow="clip" wrap="square">
          <a:spAutoFit/>
        </a:bodyPr>
        <a:p>
          <a:pPr algn="l">
            <a:defRPr/>
          </a:pPr>
          <a:r>
            <a:rPr lang="en-US" cap="none" sz="1400" b="1" i="0" u="none" baseline="0">
              <a:latin typeface="Geneva"/>
              <a:ea typeface="Geneva"/>
              <a:cs typeface="Geneva"/>
            </a:rPr>
            <a:t>a 3x3 matrix multipled by a 3x1 matrix</a:t>
          </a:r>
        </a:p>
      </xdr:txBody>
    </xdr:sp>
    <xdr:clientData/>
  </xdr:oneCellAnchor>
  <xdr:twoCellAnchor>
    <xdr:from>
      <xdr:col>6</xdr:col>
      <xdr:colOff>57150</xdr:colOff>
      <xdr:row>15</xdr:row>
      <xdr:rowOff>9525</xdr:rowOff>
    </xdr:from>
    <xdr:to>
      <xdr:col>7</xdr:col>
      <xdr:colOff>533400</xdr:colOff>
      <xdr:row>15</xdr:row>
      <xdr:rowOff>9525</xdr:rowOff>
    </xdr:to>
    <xdr:sp>
      <xdr:nvSpPr>
        <xdr:cNvPr id="6" name="Shape 11"/>
        <xdr:cNvSpPr>
          <a:spLocks/>
        </xdr:cNvSpPr>
      </xdr:nvSpPr>
      <xdr:spPr>
        <a:xfrm>
          <a:off x="5086350" y="2438400"/>
          <a:ext cx="1314450" cy="0"/>
        </a:xfrm>
        <a:prstGeom prst="line">
          <a:avLst/>
        </a:prstGeom>
        <a:noFill/>
        <a:ln w="28575"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8</xdr:col>
      <xdr:colOff>457200</xdr:colOff>
      <xdr:row>16</xdr:row>
      <xdr:rowOff>66675</xdr:rowOff>
    </xdr:from>
    <xdr:to>
      <xdr:col>8</xdr:col>
      <xdr:colOff>457200</xdr:colOff>
      <xdr:row>23</xdr:row>
      <xdr:rowOff>85725</xdr:rowOff>
    </xdr:to>
    <xdr:sp>
      <xdr:nvSpPr>
        <xdr:cNvPr id="7" name="Shape 12"/>
        <xdr:cNvSpPr>
          <a:spLocks/>
        </xdr:cNvSpPr>
      </xdr:nvSpPr>
      <xdr:spPr>
        <a:xfrm>
          <a:off x="7162800" y="2657475"/>
          <a:ext cx="0" cy="1152525"/>
        </a:xfrm>
        <a:prstGeom prst="line">
          <a:avLst/>
        </a:prstGeom>
        <a:noFill/>
        <a:ln w="28575" cmpd="sng">
          <a:solidFill>
            <a:srgbClr val="DD080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4</xdr:row>
      <xdr:rowOff>38100</xdr:rowOff>
    </xdr:from>
    <xdr:to>
      <xdr:col>4</xdr:col>
      <xdr:colOff>419100</xdr:colOff>
      <xdr:row>15</xdr:row>
      <xdr:rowOff>47625</xdr:rowOff>
    </xdr:to>
    <xdr:sp>
      <xdr:nvSpPr>
        <xdr:cNvPr id="1" name="Line 2"/>
        <xdr:cNvSpPr>
          <a:spLocks/>
        </xdr:cNvSpPr>
      </xdr:nvSpPr>
      <xdr:spPr>
        <a:xfrm flipH="1">
          <a:off x="2085975" y="1800225"/>
          <a:ext cx="1190625" cy="2324100"/>
        </a:xfrm>
        <a:prstGeom prst="line">
          <a:avLst/>
        </a:prstGeom>
        <a:noFill/>
        <a:ln w="9525" cmpd="sng">
          <a:solidFill>
            <a:srgbClr val="DD0806"/>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xdr:col>
      <xdr:colOff>752475</xdr:colOff>
      <xdr:row>3</xdr:row>
      <xdr:rowOff>285750</xdr:rowOff>
    </xdr:from>
    <xdr:to>
      <xdr:col>4</xdr:col>
      <xdr:colOff>381000</xdr:colOff>
      <xdr:row>14</xdr:row>
      <xdr:rowOff>114300</xdr:rowOff>
    </xdr:to>
    <xdr:sp>
      <xdr:nvSpPr>
        <xdr:cNvPr id="2" name="Line 3"/>
        <xdr:cNvSpPr>
          <a:spLocks/>
        </xdr:cNvSpPr>
      </xdr:nvSpPr>
      <xdr:spPr>
        <a:xfrm flipH="1">
          <a:off x="1266825" y="1733550"/>
          <a:ext cx="1971675" cy="2247900"/>
        </a:xfrm>
        <a:prstGeom prst="line">
          <a:avLst/>
        </a:prstGeom>
        <a:noFill/>
        <a:ln w="9525" cmpd="sng">
          <a:solidFill>
            <a:srgbClr val="DD0806"/>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3</xdr:col>
      <xdr:colOff>495300</xdr:colOff>
      <xdr:row>5</xdr:row>
      <xdr:rowOff>95250</xdr:rowOff>
    </xdr:from>
    <xdr:to>
      <xdr:col>4</xdr:col>
      <xdr:colOff>419100</xdr:colOff>
      <xdr:row>15</xdr:row>
      <xdr:rowOff>76200</xdr:rowOff>
    </xdr:to>
    <xdr:sp>
      <xdr:nvSpPr>
        <xdr:cNvPr id="3" name="Line 4"/>
        <xdr:cNvSpPr>
          <a:spLocks/>
        </xdr:cNvSpPr>
      </xdr:nvSpPr>
      <xdr:spPr>
        <a:xfrm flipH="1">
          <a:off x="2571750" y="2066925"/>
          <a:ext cx="704850" cy="2085975"/>
        </a:xfrm>
        <a:prstGeom prst="line">
          <a:avLst/>
        </a:prstGeom>
        <a:noFill/>
        <a:ln w="9525" cmpd="sng">
          <a:solidFill>
            <a:srgbClr val="DD0806"/>
          </a:solidFill>
          <a:prstDash val="sysDash"/>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9525</xdr:colOff>
      <xdr:row>15</xdr:row>
      <xdr:rowOff>85725</xdr:rowOff>
    </xdr:from>
    <xdr:to>
      <xdr:col>7</xdr:col>
      <xdr:colOff>438150</xdr:colOff>
      <xdr:row>16</xdr:row>
      <xdr:rowOff>57150</xdr:rowOff>
    </xdr:to>
    <xdr:sp>
      <xdr:nvSpPr>
        <xdr:cNvPr id="4" name="Line 9"/>
        <xdr:cNvSpPr>
          <a:spLocks/>
        </xdr:cNvSpPr>
      </xdr:nvSpPr>
      <xdr:spPr>
        <a:xfrm>
          <a:off x="4429125" y="4162425"/>
          <a:ext cx="1209675" cy="180975"/>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9525</xdr:colOff>
      <xdr:row>16</xdr:row>
      <xdr:rowOff>85725</xdr:rowOff>
    </xdr:from>
    <xdr:to>
      <xdr:col>7</xdr:col>
      <xdr:colOff>438150</xdr:colOff>
      <xdr:row>17</xdr:row>
      <xdr:rowOff>76200</xdr:rowOff>
    </xdr:to>
    <xdr:sp>
      <xdr:nvSpPr>
        <xdr:cNvPr id="5" name="Line 10"/>
        <xdr:cNvSpPr>
          <a:spLocks/>
        </xdr:cNvSpPr>
      </xdr:nvSpPr>
      <xdr:spPr>
        <a:xfrm>
          <a:off x="4429125" y="4371975"/>
          <a:ext cx="1209675" cy="200025"/>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6</xdr:col>
      <xdr:colOff>66675</xdr:colOff>
      <xdr:row>17</xdr:row>
      <xdr:rowOff>85725</xdr:rowOff>
    </xdr:from>
    <xdr:to>
      <xdr:col>7</xdr:col>
      <xdr:colOff>200025</xdr:colOff>
      <xdr:row>17</xdr:row>
      <xdr:rowOff>85725</xdr:rowOff>
    </xdr:to>
    <xdr:sp>
      <xdr:nvSpPr>
        <xdr:cNvPr id="6" name="Line 11"/>
        <xdr:cNvSpPr>
          <a:spLocks/>
        </xdr:cNvSpPr>
      </xdr:nvSpPr>
      <xdr:spPr>
        <a:xfrm flipV="1">
          <a:off x="4486275" y="4581525"/>
          <a:ext cx="914400" cy="0"/>
        </a:xfrm>
        <a:prstGeom prst="line">
          <a:avLst/>
        </a:prstGeom>
        <a:noFill/>
        <a:ln w="9525" cmpd="sng">
          <a:solidFill>
            <a:srgbClr val="993366"/>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714375</xdr:colOff>
      <xdr:row>2</xdr:row>
      <xdr:rowOff>685800</xdr:rowOff>
    </xdr:from>
    <xdr:to>
      <xdr:col>14</xdr:col>
      <xdr:colOff>619125</xdr:colOff>
      <xdr:row>12</xdr:row>
      <xdr:rowOff>133350</xdr:rowOff>
    </xdr:to>
    <xdr:sp>
      <xdr:nvSpPr>
        <xdr:cNvPr id="7" name="Shape 1"/>
        <xdr:cNvSpPr txBox="1">
          <a:spLocks noChangeArrowheads="1"/>
        </xdr:cNvSpPr>
      </xdr:nvSpPr>
      <xdr:spPr>
        <a:xfrm>
          <a:off x="7477125" y="1104900"/>
          <a:ext cx="3962400" cy="247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latin typeface="Geneva"/>
              <a:ea typeface="Geneva"/>
              <a:cs typeface="Geneva"/>
            </a:rPr>
            <a:t>TOP ROW ---   the birth row</a:t>
          </a:r>
        </a:p>
      </xdr:txBody>
    </xdr:sp>
    <xdr:clientData/>
  </xdr:twoCellAnchor>
  <xdr:twoCellAnchor>
    <xdr:from>
      <xdr:col>10</xdr:col>
      <xdr:colOff>419100</xdr:colOff>
      <xdr:row>6</xdr:row>
      <xdr:rowOff>171450</xdr:rowOff>
    </xdr:from>
    <xdr:to>
      <xdr:col>14</xdr:col>
      <xdr:colOff>523875</xdr:colOff>
      <xdr:row>10</xdr:row>
      <xdr:rowOff>85725</xdr:rowOff>
    </xdr:to>
    <xdr:sp>
      <xdr:nvSpPr>
        <xdr:cNvPr id="8" name="Shape 2"/>
        <xdr:cNvSpPr>
          <a:spLocks/>
        </xdr:cNvSpPr>
      </xdr:nvSpPr>
      <xdr:spPr>
        <a:xfrm rot="1089601">
          <a:off x="7962900" y="2352675"/>
          <a:ext cx="3381375" cy="847725"/>
        </a:xfrm>
        <a:prstGeom prst="rect"/>
        <a:noFill/>
      </xdr:spPr>
      <xdr:txBody>
        <a:bodyPr fromWordArt="1" wrap="none">
          <a:prstTxWarp prst="textPlain"/>
        </a:bodyPr>
        <a:p>
          <a:pPr algn="ctr"/>
          <a:r>
            <a:rPr sz="2000" kern="10" spc="400">
              <a:ln w="9525" cmpd="sng">
                <a:solidFill>
                  <a:srgbClr val="000000"/>
                </a:solidFill>
                <a:headEnd type="none"/>
                <a:tailEnd type="none"/>
              </a:ln>
              <a:solidFill>
                <a:srgbClr val="000000"/>
              </a:solidFill>
              <a:latin typeface="Arial Black"/>
              <a:cs typeface="Arial Black"/>
            </a:rPr>
            <a:t>diagonal -- the survival rates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2.vml" /><Relationship Id="rId6" Type="http://schemas.openxmlformats.org/officeDocument/2006/relationships/drawing" Target="../drawings/drawing4.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3.vml" /><Relationship Id="rId4"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O69"/>
  <sheetViews>
    <sheetView workbookViewId="0" topLeftCell="A1">
      <selection activeCell="B36" sqref="B36"/>
    </sheetView>
  </sheetViews>
  <sheetFormatPr defaultColWidth="11.00390625" defaultRowHeight="12.75"/>
  <cols>
    <col min="1" max="1" width="6.75390625" style="1" customWidth="1"/>
    <col min="2" max="3" width="10.25390625" style="1" customWidth="1"/>
    <col min="4" max="4" width="10.25390625" style="2" customWidth="1"/>
    <col min="5" max="10" width="10.25390625" style="1" customWidth="1"/>
    <col min="11" max="11" width="2.00390625" style="1" customWidth="1"/>
    <col min="12" max="12" width="10.25390625" style="1" customWidth="1"/>
    <col min="13" max="13" width="3.875" style="1" customWidth="1"/>
    <col min="14" max="16384" width="10.75390625" style="1" customWidth="1"/>
  </cols>
  <sheetData>
    <row r="1" ht="18">
      <c r="A1" s="29" t="s">
        <v>0</v>
      </c>
    </row>
    <row r="2" ht="12.75">
      <c r="A2" s="21" t="s">
        <v>45</v>
      </c>
    </row>
    <row r="3" spans="1:12" s="5" customFormat="1" ht="64.5">
      <c r="A3" s="5" t="s">
        <v>1</v>
      </c>
      <c r="B3" s="5" t="s">
        <v>2</v>
      </c>
      <c r="C3" s="5" t="s">
        <v>3</v>
      </c>
      <c r="D3" s="6" t="s">
        <v>4</v>
      </c>
      <c r="E3" s="5" t="s">
        <v>5</v>
      </c>
      <c r="F3" s="5" t="s">
        <v>6</v>
      </c>
      <c r="H3" s="5" t="s">
        <v>7</v>
      </c>
      <c r="I3" s="5" t="s">
        <v>8</v>
      </c>
      <c r="L3" s="5" t="s">
        <v>32</v>
      </c>
    </row>
    <row r="4" spans="1:12" ht="24.75" customHeight="1">
      <c r="A4" s="1">
        <v>1</v>
      </c>
      <c r="B4" s="1">
        <f aca="true" t="shared" si="0" ref="B4:B12">(A4-1)*10</f>
        <v>0</v>
      </c>
      <c r="C4" s="1">
        <f aca="true" t="shared" si="1" ref="C4:C12">B4+9</f>
        <v>9</v>
      </c>
      <c r="D4" s="2">
        <v>3900</v>
      </c>
      <c r="F4" s="1">
        <v>42</v>
      </c>
      <c r="H4" s="7">
        <f aca="true" t="shared" si="2" ref="H4:H12">E4/D4</f>
        <v>0</v>
      </c>
      <c r="I4" s="7">
        <f aca="true" t="shared" si="3" ref="I4:I12">1-F4/D4</f>
        <v>0.9892307692307692</v>
      </c>
      <c r="J4" s="26"/>
      <c r="K4" s="27"/>
      <c r="L4" s="32" t="s">
        <v>33</v>
      </c>
    </row>
    <row r="5" spans="1:12" ht="12.75">
      <c r="A5" s="1">
        <f>A4+1</f>
        <v>2</v>
      </c>
      <c r="B5" s="1">
        <f t="shared" si="0"/>
        <v>10</v>
      </c>
      <c r="C5" s="1">
        <f t="shared" si="1"/>
        <v>19</v>
      </c>
      <c r="D5" s="2">
        <v>3200</v>
      </c>
      <c r="E5" s="1">
        <v>35</v>
      </c>
      <c r="F5" s="1">
        <v>2</v>
      </c>
      <c r="H5" s="33">
        <f t="shared" si="2"/>
        <v>0.0109375</v>
      </c>
      <c r="I5" s="7">
        <f t="shared" si="3"/>
        <v>0.999375</v>
      </c>
      <c r="J5" s="26"/>
      <c r="K5" s="27"/>
      <c r="L5" s="32" t="s">
        <v>34</v>
      </c>
    </row>
    <row r="6" spans="1:12" ht="12.75">
      <c r="A6" s="1">
        <f aca="true" t="shared" si="4" ref="A6:A12">A5+1</f>
        <v>3</v>
      </c>
      <c r="B6" s="1">
        <f t="shared" si="0"/>
        <v>20</v>
      </c>
      <c r="C6" s="1">
        <f t="shared" si="1"/>
        <v>29</v>
      </c>
      <c r="D6" s="2">
        <v>3300</v>
      </c>
      <c r="E6" s="1">
        <v>267</v>
      </c>
      <c r="F6" s="1">
        <v>5</v>
      </c>
      <c r="H6" s="33">
        <f t="shared" si="2"/>
        <v>0.0809090909090909</v>
      </c>
      <c r="I6" s="7">
        <f t="shared" si="3"/>
        <v>0.9984848484848485</v>
      </c>
      <c r="J6" s="26"/>
      <c r="K6" s="27"/>
      <c r="L6" s="32" t="s">
        <v>35</v>
      </c>
    </row>
    <row r="7" spans="1:12" ht="12.75">
      <c r="A7" s="1">
        <f t="shared" si="4"/>
        <v>4</v>
      </c>
      <c r="B7" s="1">
        <f t="shared" si="0"/>
        <v>30</v>
      </c>
      <c r="C7" s="1">
        <f t="shared" si="1"/>
        <v>39</v>
      </c>
      <c r="D7" s="2">
        <v>2800</v>
      </c>
      <c r="E7" s="1">
        <v>105</v>
      </c>
      <c r="F7" s="1">
        <v>6</v>
      </c>
      <c r="H7" s="33">
        <f>E7/D7</f>
        <v>0.0375</v>
      </c>
      <c r="I7" s="7">
        <f t="shared" si="3"/>
        <v>0.9978571428571429</v>
      </c>
      <c r="J7" s="26"/>
      <c r="K7" s="27"/>
      <c r="L7" s="32" t="s">
        <v>36</v>
      </c>
    </row>
    <row r="8" spans="1:12" ht="12.75">
      <c r="A8" s="1">
        <f t="shared" si="4"/>
        <v>5</v>
      </c>
      <c r="B8" s="1">
        <f t="shared" si="0"/>
        <v>40</v>
      </c>
      <c r="C8" s="1">
        <f t="shared" si="1"/>
        <v>49</v>
      </c>
      <c r="D8" s="2">
        <v>1700</v>
      </c>
      <c r="E8" s="1">
        <v>12</v>
      </c>
      <c r="F8" s="1">
        <v>7</v>
      </c>
      <c r="H8" s="33">
        <f t="shared" si="2"/>
        <v>0.007058823529411765</v>
      </c>
      <c r="I8" s="7">
        <f t="shared" si="3"/>
        <v>0.9958823529411764</v>
      </c>
      <c r="J8" s="26"/>
      <c r="K8" s="27"/>
      <c r="L8" s="32" t="s">
        <v>37</v>
      </c>
    </row>
    <row r="9" spans="1:12" ht="12.75">
      <c r="A9" s="1">
        <f t="shared" si="4"/>
        <v>6</v>
      </c>
      <c r="B9" s="1">
        <f t="shared" si="0"/>
        <v>50</v>
      </c>
      <c r="C9" s="1">
        <f t="shared" si="1"/>
        <v>59</v>
      </c>
      <c r="D9" s="2">
        <v>1800</v>
      </c>
      <c r="F9" s="1">
        <v>17</v>
      </c>
      <c r="H9" s="7">
        <f t="shared" si="2"/>
        <v>0</v>
      </c>
      <c r="I9" s="7">
        <f t="shared" si="3"/>
        <v>0.9905555555555555</v>
      </c>
      <c r="J9" s="26"/>
      <c r="K9" s="27"/>
      <c r="L9" s="32" t="s">
        <v>38</v>
      </c>
    </row>
    <row r="10" spans="1:12" ht="12.75">
      <c r="A10" s="1">
        <f t="shared" si="4"/>
        <v>7</v>
      </c>
      <c r="B10" s="1">
        <f t="shared" si="0"/>
        <v>60</v>
      </c>
      <c r="C10" s="1">
        <f t="shared" si="1"/>
        <v>69</v>
      </c>
      <c r="D10" s="2">
        <v>1100</v>
      </c>
      <c r="F10" s="1">
        <v>28</v>
      </c>
      <c r="H10" s="7">
        <f t="shared" si="2"/>
        <v>0</v>
      </c>
      <c r="I10" s="7">
        <f t="shared" si="3"/>
        <v>0.9745454545454545</v>
      </c>
      <c r="L10" s="32" t="s">
        <v>39</v>
      </c>
    </row>
    <row r="11" spans="1:12" ht="12.75">
      <c r="A11" s="1">
        <f t="shared" si="4"/>
        <v>8</v>
      </c>
      <c r="B11" s="1">
        <f t="shared" si="0"/>
        <v>70</v>
      </c>
      <c r="C11" s="1">
        <f t="shared" si="1"/>
        <v>79</v>
      </c>
      <c r="D11" s="2">
        <v>550</v>
      </c>
      <c r="F11" s="1">
        <v>35</v>
      </c>
      <c r="H11" s="7">
        <f t="shared" si="2"/>
        <v>0</v>
      </c>
      <c r="I11" s="7">
        <f t="shared" si="3"/>
        <v>0.9363636363636364</v>
      </c>
      <c r="L11" s="32" t="s">
        <v>40</v>
      </c>
    </row>
    <row r="12" spans="1:12" ht="12.75">
      <c r="A12" s="1">
        <f t="shared" si="4"/>
        <v>9</v>
      </c>
      <c r="B12" s="1">
        <f t="shared" si="0"/>
        <v>80</v>
      </c>
      <c r="C12" s="1">
        <f t="shared" si="1"/>
        <v>89</v>
      </c>
      <c r="D12" s="2">
        <v>200</v>
      </c>
      <c r="F12" s="1">
        <v>24</v>
      </c>
      <c r="H12" s="7">
        <f t="shared" si="2"/>
        <v>0</v>
      </c>
      <c r="I12" s="7">
        <f t="shared" si="3"/>
        <v>0.88</v>
      </c>
      <c r="L12" s="32" t="s">
        <v>41</v>
      </c>
    </row>
    <row r="13" spans="1:6" s="3" customFormat="1" ht="12.75">
      <c r="A13" s="3" t="s">
        <v>9</v>
      </c>
      <c r="D13" s="4">
        <f>SUM(D4:D12)</f>
        <v>18550</v>
      </c>
      <c r="E13" s="4">
        <f>SUM(E4:E12)</f>
        <v>419</v>
      </c>
      <c r="F13" s="4">
        <f>SUM(F4:F12)</f>
        <v>166</v>
      </c>
    </row>
    <row r="15" ht="12.75"/>
    <row r="16" ht="12.75">
      <c r="A16" s="3" t="s">
        <v>10</v>
      </c>
    </row>
    <row r="17" ht="12.75"/>
    <row r="18" ht="12.75">
      <c r="B18" s="21" t="s">
        <v>11</v>
      </c>
    </row>
    <row r="21" spans="4:14" s="3" customFormat="1" ht="12.75">
      <c r="D21" s="30" t="s">
        <v>12</v>
      </c>
      <c r="L21" s="3" t="s">
        <v>13</v>
      </c>
      <c r="N21" s="3" t="s">
        <v>14</v>
      </c>
    </row>
    <row r="22" spans="12:14" ht="12.75">
      <c r="L22"/>
      <c r="M22"/>
      <c r="N22"/>
    </row>
    <row r="23" spans="2:14" ht="13.5" thickBot="1">
      <c r="B23" s="1">
        <v>1</v>
      </c>
      <c r="C23" s="1">
        <v>2</v>
      </c>
      <c r="D23" s="2">
        <v>3</v>
      </c>
      <c r="E23" s="1">
        <v>4</v>
      </c>
      <c r="F23" s="1">
        <v>5</v>
      </c>
      <c r="G23" s="1">
        <v>6</v>
      </c>
      <c r="H23" s="1">
        <v>7</v>
      </c>
      <c r="I23" s="1">
        <v>8</v>
      </c>
      <c r="J23" s="1">
        <v>9</v>
      </c>
      <c r="L23" s="31">
        <f>SUM(L24:L32)</f>
        <v>18550</v>
      </c>
      <c r="N23" s="31">
        <f>SUM(N24:N32)</f>
        <v>18803</v>
      </c>
    </row>
    <row r="24" spans="1:15" ht="13.5" thickTop="1">
      <c r="A24">
        <v>1</v>
      </c>
      <c r="B24" s="8">
        <f>H4</f>
        <v>0</v>
      </c>
      <c r="C24" s="9">
        <f>H5</f>
        <v>0.0109375</v>
      </c>
      <c r="D24" s="9">
        <f>H6</f>
        <v>0.0809090909090909</v>
      </c>
      <c r="E24" s="9">
        <f>H7</f>
        <v>0.0375</v>
      </c>
      <c r="F24" s="9">
        <f>H8</f>
        <v>0.007058823529411765</v>
      </c>
      <c r="G24" s="9">
        <v>0</v>
      </c>
      <c r="H24" s="9">
        <v>0</v>
      </c>
      <c r="I24" s="9">
        <v>0</v>
      </c>
      <c r="J24" s="14">
        <v>0</v>
      </c>
      <c r="K24" s="11"/>
      <c r="L24" s="17">
        <v>3900</v>
      </c>
      <c r="N24" s="22">
        <f aca="true" t="shared" si="5" ref="N24:N32">INDEX(MMULT($B$24:$J$32,$L$24:$L$32),$A24,B$23)</f>
        <v>419</v>
      </c>
      <c r="O24" s="34" t="s">
        <v>42</v>
      </c>
    </row>
    <row r="25" spans="1:15" ht="12.75">
      <c r="A25">
        <v>2</v>
      </c>
      <c r="B25" s="10">
        <f>I4</f>
        <v>0.9892307692307692</v>
      </c>
      <c r="C25" s="11">
        <v>0</v>
      </c>
      <c r="D25" s="11">
        <v>0</v>
      </c>
      <c r="E25" s="11">
        <v>0</v>
      </c>
      <c r="F25" s="11">
        <v>0</v>
      </c>
      <c r="G25" s="11">
        <v>0</v>
      </c>
      <c r="H25" s="11">
        <v>0</v>
      </c>
      <c r="I25" s="11">
        <v>0</v>
      </c>
      <c r="J25" s="15">
        <v>0</v>
      </c>
      <c r="K25" s="11"/>
      <c r="L25" s="18">
        <v>3200</v>
      </c>
      <c r="N25" s="23">
        <f t="shared" si="5"/>
        <v>3858</v>
      </c>
      <c r="O25" s="34" t="s">
        <v>44</v>
      </c>
    </row>
    <row r="26" spans="1:15" ht="12.75">
      <c r="A26">
        <v>3</v>
      </c>
      <c r="B26" s="10">
        <v>0</v>
      </c>
      <c r="C26" s="11">
        <f>I5</f>
        <v>0.999375</v>
      </c>
      <c r="D26" s="11">
        <v>0</v>
      </c>
      <c r="E26" s="11">
        <v>0</v>
      </c>
      <c r="F26" s="11">
        <v>0</v>
      </c>
      <c r="G26" s="11">
        <v>0</v>
      </c>
      <c r="H26" s="11">
        <v>0</v>
      </c>
      <c r="I26" s="11">
        <v>0</v>
      </c>
      <c r="J26" s="15">
        <v>0</v>
      </c>
      <c r="K26" s="11"/>
      <c r="L26" s="18">
        <v>3300</v>
      </c>
      <c r="N26" s="23">
        <f t="shared" si="5"/>
        <v>3198</v>
      </c>
      <c r="O26" s="34"/>
    </row>
    <row r="27" spans="1:15" ht="12.75">
      <c r="A27">
        <v>4</v>
      </c>
      <c r="B27" s="10">
        <v>0</v>
      </c>
      <c r="C27" s="11">
        <v>0</v>
      </c>
      <c r="D27" s="11">
        <f>I6</f>
        <v>0.9984848484848485</v>
      </c>
      <c r="E27" s="11">
        <v>0</v>
      </c>
      <c r="F27" s="11">
        <v>0</v>
      </c>
      <c r="G27" s="11">
        <v>0</v>
      </c>
      <c r="H27" s="11">
        <v>0</v>
      </c>
      <c r="I27" s="11">
        <v>0</v>
      </c>
      <c r="J27" s="15">
        <v>0</v>
      </c>
      <c r="K27" s="11"/>
      <c r="L27" s="18">
        <v>2800</v>
      </c>
      <c r="N27" s="23">
        <f t="shared" si="5"/>
        <v>3295</v>
      </c>
      <c r="O27" s="34"/>
    </row>
    <row r="28" spans="1:15" ht="12.75">
      <c r="A28">
        <v>5</v>
      </c>
      <c r="B28" s="10">
        <v>0</v>
      </c>
      <c r="C28" s="11">
        <v>0</v>
      </c>
      <c r="D28" s="11">
        <v>0</v>
      </c>
      <c r="E28" s="11">
        <f>I7</f>
        <v>0.9978571428571429</v>
      </c>
      <c r="F28" s="11">
        <v>0</v>
      </c>
      <c r="G28" s="11">
        <v>0</v>
      </c>
      <c r="H28" s="11">
        <v>0</v>
      </c>
      <c r="I28" s="11">
        <v>0</v>
      </c>
      <c r="J28" s="15">
        <v>0</v>
      </c>
      <c r="K28" s="11" t="s">
        <v>15</v>
      </c>
      <c r="L28" s="18">
        <v>1700</v>
      </c>
      <c r="M28" s="1" t="s">
        <v>16</v>
      </c>
      <c r="N28" s="23">
        <f t="shared" si="5"/>
        <v>2794</v>
      </c>
      <c r="O28" s="34"/>
    </row>
    <row r="29" spans="1:15" ht="12.75">
      <c r="A29">
        <v>6</v>
      </c>
      <c r="B29" s="10">
        <v>0</v>
      </c>
      <c r="C29" s="11">
        <v>0</v>
      </c>
      <c r="D29" s="11">
        <v>0</v>
      </c>
      <c r="E29" s="11">
        <v>0</v>
      </c>
      <c r="F29" s="11">
        <f>I8</f>
        <v>0.9958823529411764</v>
      </c>
      <c r="G29" s="11">
        <v>0</v>
      </c>
      <c r="H29" s="11">
        <v>0</v>
      </c>
      <c r="I29" s="11">
        <v>0</v>
      </c>
      <c r="J29" s="15">
        <v>0</v>
      </c>
      <c r="K29" s="11"/>
      <c r="L29" s="18">
        <v>1800</v>
      </c>
      <c r="N29" s="23">
        <f t="shared" si="5"/>
        <v>1693</v>
      </c>
      <c r="O29" s="34"/>
    </row>
    <row r="30" spans="1:15" ht="12.75">
      <c r="A30">
        <v>7</v>
      </c>
      <c r="B30" s="10">
        <v>0</v>
      </c>
      <c r="C30" s="11">
        <v>0</v>
      </c>
      <c r="D30" s="11">
        <v>0</v>
      </c>
      <c r="E30" s="11">
        <v>0</v>
      </c>
      <c r="F30" s="11">
        <v>0</v>
      </c>
      <c r="G30" s="11">
        <f>I9</f>
        <v>0.9905555555555555</v>
      </c>
      <c r="H30" s="11">
        <v>0</v>
      </c>
      <c r="I30" s="11">
        <v>0</v>
      </c>
      <c r="J30" s="15">
        <v>0</v>
      </c>
      <c r="K30" s="11"/>
      <c r="L30" s="18">
        <v>1100</v>
      </c>
      <c r="N30" s="23">
        <f t="shared" si="5"/>
        <v>1783</v>
      </c>
      <c r="O30" s="34"/>
    </row>
    <row r="31" spans="1:15" ht="12.75">
      <c r="A31">
        <v>8</v>
      </c>
      <c r="B31" s="10">
        <v>0</v>
      </c>
      <c r="C31" s="11">
        <v>0</v>
      </c>
      <c r="D31" s="11">
        <v>0</v>
      </c>
      <c r="E31" s="11">
        <v>0</v>
      </c>
      <c r="F31" s="11">
        <v>0</v>
      </c>
      <c r="G31" s="11">
        <v>0</v>
      </c>
      <c r="H31" s="11">
        <f>I10</f>
        <v>0.9745454545454545</v>
      </c>
      <c r="I31" s="11">
        <v>0</v>
      </c>
      <c r="J31" s="15">
        <v>0</v>
      </c>
      <c r="K31" s="11"/>
      <c r="L31" s="18">
        <v>550</v>
      </c>
      <c r="N31" s="23">
        <f t="shared" si="5"/>
        <v>1072</v>
      </c>
      <c r="O31" s="34"/>
    </row>
    <row r="32" spans="1:15" ht="13.5" thickBot="1">
      <c r="A32">
        <v>9</v>
      </c>
      <c r="B32" s="16">
        <v>0</v>
      </c>
      <c r="C32" s="12">
        <v>0</v>
      </c>
      <c r="D32" s="12">
        <v>0</v>
      </c>
      <c r="E32" s="12">
        <v>0</v>
      </c>
      <c r="F32" s="12">
        <v>0</v>
      </c>
      <c r="G32" s="12">
        <v>0</v>
      </c>
      <c r="H32" s="12">
        <v>0</v>
      </c>
      <c r="I32" s="12">
        <f>I11</f>
        <v>0.9363636363636364</v>
      </c>
      <c r="J32" s="13">
        <f>I12</f>
        <v>0.88</v>
      </c>
      <c r="K32" s="11"/>
      <c r="L32" s="19">
        <v>200</v>
      </c>
      <c r="N32" s="24">
        <f t="shared" si="5"/>
        <v>691</v>
      </c>
      <c r="O32" s="34" t="s">
        <v>43</v>
      </c>
    </row>
    <row r="33" spans="12:14" ht="13.5" thickTop="1">
      <c r="L33" s="25" t="s">
        <v>17</v>
      </c>
      <c r="N33" s="21" t="s">
        <v>18</v>
      </c>
    </row>
    <row r="35" ht="12.75">
      <c r="A35" t="s">
        <v>19</v>
      </c>
    </row>
    <row r="36" spans="1:10" ht="12.75">
      <c r="A36"/>
      <c r="B36" s="20">
        <f>INDEX(MMULT($B$24:$J$32,$B$24:$J$32),$A24,B$23)</f>
        <v>0.010819711538461538</v>
      </c>
      <c r="C36" s="20">
        <f aca="true" t="shared" si="6" ref="C36:J36">INDEX(MMULT($B$24:$J$32,$B$24:$J$32),$A24,C$23)</f>
        <v>0.08085852272727272</v>
      </c>
      <c r="D36" s="20">
        <f t="shared" si="6"/>
        <v>0.03744318181818182</v>
      </c>
      <c r="E36" s="20">
        <f t="shared" si="6"/>
        <v>0.007043697478991597</v>
      </c>
      <c r="F36" s="20">
        <f t="shared" si="6"/>
        <v>0</v>
      </c>
      <c r="G36" s="20">
        <f t="shared" si="6"/>
        <v>0</v>
      </c>
      <c r="H36" s="20">
        <f t="shared" si="6"/>
        <v>0</v>
      </c>
      <c r="I36" s="20">
        <f t="shared" si="6"/>
        <v>0</v>
      </c>
      <c r="J36" s="20">
        <f t="shared" si="6"/>
        <v>0</v>
      </c>
    </row>
    <row r="37" spans="1:10" ht="12.75">
      <c r="A37"/>
      <c r="B37" s="20">
        <f aca="true" t="shared" si="7" ref="B37:J44">INDEX(MMULT($B$24:$J$32,$B$24:$J$32),$A25,B$23)</f>
        <v>0</v>
      </c>
      <c r="C37" s="20">
        <f t="shared" si="7"/>
        <v>0.010819711538461538</v>
      </c>
      <c r="D37" s="20">
        <f t="shared" si="7"/>
        <v>0.08003776223776224</v>
      </c>
      <c r="E37" s="20">
        <f t="shared" si="7"/>
        <v>0.03709615384615385</v>
      </c>
      <c r="F37" s="20">
        <f t="shared" si="7"/>
        <v>0.0069828054298642535</v>
      </c>
      <c r="G37" s="20">
        <f t="shared" si="7"/>
        <v>0</v>
      </c>
      <c r="H37" s="20">
        <f t="shared" si="7"/>
        <v>0</v>
      </c>
      <c r="I37" s="20">
        <f t="shared" si="7"/>
        <v>0</v>
      </c>
      <c r="J37" s="20">
        <f t="shared" si="7"/>
        <v>0</v>
      </c>
    </row>
    <row r="38" spans="1:10" ht="12.75">
      <c r="A38"/>
      <c r="B38" s="20">
        <f t="shared" si="7"/>
        <v>0.9886125</v>
      </c>
      <c r="C38" s="20">
        <f t="shared" si="7"/>
        <v>0</v>
      </c>
      <c r="D38" s="20">
        <f t="shared" si="7"/>
        <v>0</v>
      </c>
      <c r="E38" s="20">
        <f t="shared" si="7"/>
        <v>0</v>
      </c>
      <c r="F38" s="20">
        <f t="shared" si="7"/>
        <v>0</v>
      </c>
      <c r="G38" s="20">
        <f t="shared" si="7"/>
        <v>0</v>
      </c>
      <c r="H38" s="20">
        <f t="shared" si="7"/>
        <v>0</v>
      </c>
      <c r="I38" s="20">
        <f t="shared" si="7"/>
        <v>0</v>
      </c>
      <c r="J38" s="20">
        <f t="shared" si="7"/>
        <v>0</v>
      </c>
    </row>
    <row r="39" spans="1:10" ht="12.75">
      <c r="A39"/>
      <c r="B39" s="20">
        <f t="shared" si="7"/>
        <v>0</v>
      </c>
      <c r="C39" s="20">
        <f t="shared" si="7"/>
        <v>0.9978607954545455</v>
      </c>
      <c r="D39" s="20">
        <f t="shared" si="7"/>
        <v>0</v>
      </c>
      <c r="E39" s="20">
        <f t="shared" si="7"/>
        <v>0</v>
      </c>
      <c r="F39" s="20">
        <f t="shared" si="7"/>
        <v>0</v>
      </c>
      <c r="G39" s="20">
        <f t="shared" si="7"/>
        <v>0</v>
      </c>
      <c r="H39" s="20">
        <f t="shared" si="7"/>
        <v>0</v>
      </c>
      <c r="I39" s="20">
        <f t="shared" si="7"/>
        <v>0</v>
      </c>
      <c r="J39" s="20">
        <f t="shared" si="7"/>
        <v>0</v>
      </c>
    </row>
    <row r="40" spans="1:10" ht="12.75">
      <c r="A40"/>
      <c r="B40" s="20">
        <f t="shared" si="7"/>
        <v>0</v>
      </c>
      <c r="C40" s="20">
        <f t="shared" si="7"/>
        <v>0</v>
      </c>
      <c r="D40" s="20">
        <f t="shared" si="7"/>
        <v>0.9963452380952381</v>
      </c>
      <c r="E40" s="20">
        <f t="shared" si="7"/>
        <v>0</v>
      </c>
      <c r="F40" s="20">
        <f t="shared" si="7"/>
        <v>0</v>
      </c>
      <c r="G40" s="20">
        <f t="shared" si="7"/>
        <v>0</v>
      </c>
      <c r="H40" s="20">
        <f t="shared" si="7"/>
        <v>0</v>
      </c>
      <c r="I40" s="20">
        <f t="shared" si="7"/>
        <v>0</v>
      </c>
      <c r="J40" s="20">
        <f t="shared" si="7"/>
        <v>0</v>
      </c>
    </row>
    <row r="41" spans="1:10" ht="12.75">
      <c r="A41"/>
      <c r="B41" s="20">
        <f t="shared" si="7"/>
        <v>0</v>
      </c>
      <c r="C41" s="20">
        <f t="shared" si="7"/>
        <v>0</v>
      </c>
      <c r="D41" s="20">
        <f t="shared" si="7"/>
        <v>0</v>
      </c>
      <c r="E41" s="20">
        <f t="shared" si="7"/>
        <v>0.9937483193277311</v>
      </c>
      <c r="F41" s="20">
        <f t="shared" si="7"/>
        <v>0</v>
      </c>
      <c r="G41" s="20">
        <f t="shared" si="7"/>
        <v>0</v>
      </c>
      <c r="H41" s="20">
        <f t="shared" si="7"/>
        <v>0</v>
      </c>
      <c r="I41" s="20">
        <f t="shared" si="7"/>
        <v>0</v>
      </c>
      <c r="J41" s="20">
        <f t="shared" si="7"/>
        <v>0</v>
      </c>
    </row>
    <row r="42" spans="1:10" ht="12.75">
      <c r="A42"/>
      <c r="B42" s="20">
        <f t="shared" si="7"/>
        <v>0</v>
      </c>
      <c r="C42" s="20">
        <f t="shared" si="7"/>
        <v>0</v>
      </c>
      <c r="D42" s="20">
        <f t="shared" si="7"/>
        <v>0</v>
      </c>
      <c r="E42" s="20">
        <f t="shared" si="7"/>
        <v>0</v>
      </c>
      <c r="F42" s="20">
        <f t="shared" si="7"/>
        <v>0.9864767973856209</v>
      </c>
      <c r="G42" s="20">
        <f t="shared" si="7"/>
        <v>0</v>
      </c>
      <c r="H42" s="20">
        <f t="shared" si="7"/>
        <v>0</v>
      </c>
      <c r="I42" s="20">
        <f t="shared" si="7"/>
        <v>0</v>
      </c>
      <c r="J42" s="20">
        <f t="shared" si="7"/>
        <v>0</v>
      </c>
    </row>
    <row r="43" spans="1:10" ht="12.75">
      <c r="A43"/>
      <c r="B43" s="20">
        <f t="shared" si="7"/>
        <v>0</v>
      </c>
      <c r="C43" s="20">
        <f t="shared" si="7"/>
        <v>0</v>
      </c>
      <c r="D43" s="20">
        <f t="shared" si="7"/>
        <v>0</v>
      </c>
      <c r="E43" s="20">
        <f t="shared" si="7"/>
        <v>0</v>
      </c>
      <c r="F43" s="20">
        <f t="shared" si="7"/>
        <v>0</v>
      </c>
      <c r="G43" s="20">
        <f t="shared" si="7"/>
        <v>0.9653414141414141</v>
      </c>
      <c r="H43" s="20">
        <f t="shared" si="7"/>
        <v>0</v>
      </c>
      <c r="I43" s="20">
        <f t="shared" si="7"/>
        <v>0</v>
      </c>
      <c r="J43" s="20">
        <f t="shared" si="7"/>
        <v>0</v>
      </c>
    </row>
    <row r="44" spans="1:10" ht="12.75">
      <c r="A44"/>
      <c r="B44" s="20">
        <f t="shared" si="7"/>
        <v>0</v>
      </c>
      <c r="C44" s="20">
        <f t="shared" si="7"/>
        <v>0</v>
      </c>
      <c r="D44" s="20">
        <f t="shared" si="7"/>
        <v>0</v>
      </c>
      <c r="E44" s="20">
        <f t="shared" si="7"/>
        <v>0</v>
      </c>
      <c r="F44" s="20">
        <f t="shared" si="7"/>
        <v>0</v>
      </c>
      <c r="G44" s="20">
        <f t="shared" si="7"/>
        <v>0</v>
      </c>
      <c r="H44" s="20">
        <f t="shared" si="7"/>
        <v>0.9125289256198347</v>
      </c>
      <c r="I44" s="20">
        <f t="shared" si="7"/>
        <v>0.8240000000000001</v>
      </c>
      <c r="J44" s="20">
        <f t="shared" si="7"/>
        <v>0.7744</v>
      </c>
    </row>
    <row r="46" spans="2:14" ht="13.5" thickBot="1">
      <c r="B46" s="21" t="s">
        <v>20</v>
      </c>
      <c r="L46" s="31">
        <f>SUM(L47:L55)</f>
        <v>18550</v>
      </c>
      <c r="N46" s="31">
        <f>SUM(N47:N55)</f>
        <v>18667.003934728076</v>
      </c>
    </row>
    <row r="47" spans="2:14" ht="13.5" thickTop="1">
      <c r="B47" s="20">
        <f>INDEX(MMULT($B$36:$J$44,$B$36:$J$44),$A24,B$23)</f>
        <v>0.037133863743002794</v>
      </c>
      <c r="C47" s="20">
        <f aca="true" t="shared" si="8" ref="C47:J47">INDEX(MMULT($B$36:$J$44,$B$36:$J$44),$A24,C$23)</f>
        <v>0.008778361351998186</v>
      </c>
      <c r="D47" s="20">
        <f t="shared" si="8"/>
        <v>0.006876859643297042</v>
      </c>
      <c r="E47" s="20">
        <f t="shared" si="8"/>
        <v>0.003075750973750514</v>
      </c>
      <c r="F47" s="20">
        <f t="shared" si="8"/>
        <v>0.000564619331550802</v>
      </c>
      <c r="G47" s="20">
        <f t="shared" si="8"/>
        <v>0</v>
      </c>
      <c r="H47" s="20">
        <f t="shared" si="8"/>
        <v>0</v>
      </c>
      <c r="I47" s="20">
        <f t="shared" si="8"/>
        <v>0</v>
      </c>
      <c r="J47" s="20">
        <f t="shared" si="8"/>
        <v>0</v>
      </c>
      <c r="L47" s="17">
        <v>3900</v>
      </c>
      <c r="N47" s="22">
        <f aca="true" t="shared" si="9" ref="N47:N55">INDEX(MMULT($B$47:$J$55,$L$47:$L$55),$A24,B$23)</f>
        <v>205.17841733712316</v>
      </c>
    </row>
    <row r="48" spans="2:14" ht="12.75">
      <c r="B48" s="20">
        <f aca="true" t="shared" si="10" ref="B48:J55">INDEX(MMULT($B$36:$J$44,$B$36:$J$44),$A25,B$23)</f>
        <v>0.07912633222027972</v>
      </c>
      <c r="C48" s="20">
        <f t="shared" si="10"/>
        <v>0.0371338637430028</v>
      </c>
      <c r="D48" s="20">
        <f t="shared" si="10"/>
        <v>0.007823270438187379</v>
      </c>
      <c r="E48" s="20">
        <f t="shared" si="10"/>
        <v>0.0004013696838017752</v>
      </c>
      <c r="F48" s="20">
        <f t="shared" si="10"/>
        <v>7.555194048033415E-05</v>
      </c>
      <c r="G48" s="20">
        <f t="shared" si="10"/>
        <v>0</v>
      </c>
      <c r="H48" s="20">
        <f t="shared" si="10"/>
        <v>0</v>
      </c>
      <c r="I48" s="20">
        <f t="shared" si="10"/>
        <v>0</v>
      </c>
      <c r="J48" s="20">
        <f t="shared" si="10"/>
        <v>0</v>
      </c>
      <c r="L48" s="18">
        <v>3200</v>
      </c>
      <c r="N48" s="23">
        <f t="shared" si="9"/>
        <v>454.4901254961797</v>
      </c>
    </row>
    <row r="49" spans="2:14" ht="12.75">
      <c r="B49" s="20">
        <f t="shared" si="10"/>
        <v>0.010696502073317307</v>
      </c>
      <c r="C49" s="20">
        <f t="shared" si="10"/>
        <v>0.0799377462997159</v>
      </c>
      <c r="D49" s="20">
        <f t="shared" si="10"/>
        <v>0.037016797585227273</v>
      </c>
      <c r="E49" s="20">
        <f t="shared" si="10"/>
        <v>0.0069634873739495805</v>
      </c>
      <c r="F49" s="20">
        <f t="shared" si="10"/>
        <v>0</v>
      </c>
      <c r="G49" s="20">
        <f t="shared" si="10"/>
        <v>0</v>
      </c>
      <c r="H49" s="20">
        <f t="shared" si="10"/>
        <v>0</v>
      </c>
      <c r="I49" s="20">
        <f t="shared" si="10"/>
        <v>0</v>
      </c>
      <c r="J49" s="20">
        <f t="shared" si="10"/>
        <v>0</v>
      </c>
      <c r="L49" s="18">
        <v>3300</v>
      </c>
      <c r="N49" s="23">
        <f t="shared" si="9"/>
        <v>439.1703429233372</v>
      </c>
    </row>
    <row r="50" spans="2:14" ht="12.75">
      <c r="B50" s="20">
        <f t="shared" si="10"/>
        <v>0</v>
      </c>
      <c r="C50" s="20">
        <f t="shared" si="10"/>
        <v>0.010796565962357955</v>
      </c>
      <c r="D50" s="20">
        <f t="shared" si="10"/>
        <v>0.07986654509297521</v>
      </c>
      <c r="E50" s="20">
        <f t="shared" si="10"/>
        <v>0.03701679758522728</v>
      </c>
      <c r="F50" s="20">
        <f t="shared" si="10"/>
        <v>0.006967867780748664</v>
      </c>
      <c r="G50" s="20">
        <f t="shared" si="10"/>
        <v>0</v>
      </c>
      <c r="H50" s="20">
        <f t="shared" si="10"/>
        <v>0</v>
      </c>
      <c r="I50" s="20">
        <f t="shared" si="10"/>
        <v>0</v>
      </c>
      <c r="J50" s="20">
        <f t="shared" si="10"/>
        <v>0</v>
      </c>
      <c r="L50" s="18">
        <v>2800</v>
      </c>
      <c r="N50" s="23">
        <f t="shared" si="9"/>
        <v>413.6010183522727</v>
      </c>
    </row>
    <row r="51" spans="2:14" ht="12.75">
      <c r="B51" s="20">
        <f t="shared" si="10"/>
        <v>0.9849993566964286</v>
      </c>
      <c r="C51" s="20">
        <f t="shared" si="10"/>
        <v>0</v>
      </c>
      <c r="D51" s="20">
        <f t="shared" si="10"/>
        <v>0</v>
      </c>
      <c r="E51" s="20">
        <f t="shared" si="10"/>
        <v>0</v>
      </c>
      <c r="F51" s="20">
        <f t="shared" si="10"/>
        <v>0</v>
      </c>
      <c r="G51" s="20">
        <f t="shared" si="10"/>
        <v>0</v>
      </c>
      <c r="H51" s="20">
        <f t="shared" si="10"/>
        <v>0</v>
      </c>
      <c r="I51" s="20">
        <f t="shared" si="10"/>
        <v>0</v>
      </c>
      <c r="J51" s="20">
        <f t="shared" si="10"/>
        <v>0</v>
      </c>
      <c r="K51" s="11" t="s">
        <v>15</v>
      </c>
      <c r="L51" s="18">
        <v>1700</v>
      </c>
      <c r="M51" s="1" t="s">
        <v>16</v>
      </c>
      <c r="N51" s="23">
        <f t="shared" si="9"/>
        <v>3841.4974911160716</v>
      </c>
    </row>
    <row r="52" spans="2:14" ht="12.75">
      <c r="B52" s="20">
        <f t="shared" si="10"/>
        <v>0</v>
      </c>
      <c r="C52" s="20">
        <f t="shared" si="10"/>
        <v>0.9916224884059875</v>
      </c>
      <c r="D52" s="20">
        <f t="shared" si="10"/>
        <v>0</v>
      </c>
      <c r="E52" s="20">
        <f t="shared" si="10"/>
        <v>0</v>
      </c>
      <c r="F52" s="20">
        <f t="shared" si="10"/>
        <v>0</v>
      </c>
      <c r="G52" s="20">
        <f t="shared" si="10"/>
        <v>0</v>
      </c>
      <c r="H52" s="20">
        <f t="shared" si="10"/>
        <v>0</v>
      </c>
      <c r="I52" s="20">
        <f t="shared" si="10"/>
        <v>0</v>
      </c>
      <c r="J52" s="20">
        <f t="shared" si="10"/>
        <v>0</v>
      </c>
      <c r="L52" s="18">
        <v>1800</v>
      </c>
      <c r="N52" s="23">
        <f t="shared" si="9"/>
        <v>3173.19196289916</v>
      </c>
    </row>
    <row r="53" spans="2:14" ht="12.75">
      <c r="B53" s="20">
        <f t="shared" si="10"/>
        <v>0</v>
      </c>
      <c r="C53" s="20">
        <f t="shared" si="10"/>
        <v>0</v>
      </c>
      <c r="D53" s="20">
        <f t="shared" si="10"/>
        <v>0.9828714595666044</v>
      </c>
      <c r="E53" s="20">
        <f t="shared" si="10"/>
        <v>0</v>
      </c>
      <c r="F53" s="20">
        <f t="shared" si="10"/>
        <v>0</v>
      </c>
      <c r="G53" s="20">
        <f t="shared" si="10"/>
        <v>0</v>
      </c>
      <c r="H53" s="20">
        <f t="shared" si="10"/>
        <v>0</v>
      </c>
      <c r="I53" s="20">
        <f t="shared" si="10"/>
        <v>0</v>
      </c>
      <c r="J53" s="20">
        <f t="shared" si="10"/>
        <v>0</v>
      </c>
      <c r="L53" s="18">
        <v>1100</v>
      </c>
      <c r="N53" s="23">
        <f t="shared" si="9"/>
        <v>3243.4758165697945</v>
      </c>
    </row>
    <row r="54" spans="2:14" ht="12.75">
      <c r="B54" s="20">
        <f t="shared" si="10"/>
        <v>0</v>
      </c>
      <c r="C54" s="20">
        <f t="shared" si="10"/>
        <v>0</v>
      </c>
      <c r="D54" s="20">
        <f t="shared" si="10"/>
        <v>0</v>
      </c>
      <c r="E54" s="20">
        <f t="shared" si="10"/>
        <v>0.9593064078804855</v>
      </c>
      <c r="F54" s="20">
        <f t="shared" si="10"/>
        <v>0</v>
      </c>
      <c r="G54" s="20">
        <f t="shared" si="10"/>
        <v>0</v>
      </c>
      <c r="H54" s="20">
        <f t="shared" si="10"/>
        <v>0</v>
      </c>
      <c r="I54" s="20">
        <f t="shared" si="10"/>
        <v>0</v>
      </c>
      <c r="J54" s="20">
        <f t="shared" si="10"/>
        <v>0</v>
      </c>
      <c r="L54" s="18">
        <v>550</v>
      </c>
      <c r="N54" s="23">
        <f t="shared" si="9"/>
        <v>2686.0579420653594</v>
      </c>
    </row>
    <row r="55" spans="2:14" ht="13.5" thickBot="1">
      <c r="B55" s="20">
        <f t="shared" si="10"/>
        <v>0</v>
      </c>
      <c r="C55" s="20">
        <f t="shared" si="10"/>
        <v>0</v>
      </c>
      <c r="D55" s="20">
        <f t="shared" si="10"/>
        <v>0</v>
      </c>
      <c r="E55" s="20">
        <f t="shared" si="10"/>
        <v>0</v>
      </c>
      <c r="F55" s="20">
        <f t="shared" si="10"/>
        <v>0.9001886120671959</v>
      </c>
      <c r="G55" s="20">
        <f t="shared" si="10"/>
        <v>0.7954413252525252</v>
      </c>
      <c r="H55" s="20">
        <f t="shared" si="10"/>
        <v>0.7066623999999999</v>
      </c>
      <c r="I55" s="20">
        <f t="shared" si="10"/>
        <v>0.6381056</v>
      </c>
      <c r="J55" s="20">
        <f t="shared" si="10"/>
        <v>0.59969536</v>
      </c>
      <c r="L55" s="19">
        <v>200</v>
      </c>
      <c r="N55" s="24">
        <f t="shared" si="9"/>
        <v>4210.340817968778</v>
      </c>
    </row>
    <row r="56" spans="12:14" ht="13.5" thickTop="1">
      <c r="L56" s="1" t="s">
        <v>21</v>
      </c>
      <c r="N56" t="s">
        <v>22</v>
      </c>
    </row>
    <row r="57" ht="12.75">
      <c r="B57" s="21" t="s">
        <v>23</v>
      </c>
    </row>
    <row r="58" spans="2:14" ht="12.75">
      <c r="B58" s="21" t="s">
        <v>24</v>
      </c>
      <c r="N58" s="1" t="s">
        <v>25</v>
      </c>
    </row>
    <row r="60" spans="2:4" s="21" customFormat="1" ht="12.75">
      <c r="B60" s="21" t="s">
        <v>26</v>
      </c>
      <c r="D60" s="28"/>
    </row>
    <row r="61" spans="2:4" s="21" customFormat="1" ht="12.75">
      <c r="B61" s="21" t="s">
        <v>27</v>
      </c>
      <c r="D61" s="28"/>
    </row>
    <row r="62" s="21" customFormat="1" ht="12.75">
      <c r="D62" s="28"/>
    </row>
    <row r="64" ht="12.75">
      <c r="B64" s="21" t="s">
        <v>28</v>
      </c>
    </row>
    <row r="65" ht="12.75">
      <c r="B65" s="21" t="s">
        <v>29</v>
      </c>
    </row>
    <row r="66" ht="12.75">
      <c r="B66" s="21" t="s">
        <v>30</v>
      </c>
    </row>
    <row r="69" ht="12.75">
      <c r="B69" s="21" t="s">
        <v>31</v>
      </c>
    </row>
  </sheetData>
  <printOptions gridLines="1"/>
  <pageMargins left="0.4" right="0.4" top="0.6" bottom="0.6" header="0.5" footer="0.5"/>
  <pageSetup orientation="landscape" paperSize="9" scale="70"/>
  <headerFooter alignWithMargins="0">
    <oddHeader>&amp;C&amp;A</oddHeader>
    <oddFooter>&amp;CPage &amp;P</oddFooter>
  </headerFooter>
  <drawing r:id="rId3"/>
  <legacyDrawing r:id="rId2"/>
  <oleObjects>
    <oleObject progId="Equation.2" shapeId="1033596"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27" sqref="J27"/>
    </sheetView>
  </sheetViews>
  <sheetFormatPr defaultColWidth="11.00390625" defaultRowHeight="12.75"/>
  <sheetData/>
  <printOptions/>
  <pageMargins left="0.75" right="0.75" top="1" bottom="1" header="0.5" footer="0.5"/>
  <pageSetup orientation="portrait" paperSize="9"/>
  <drawing r:id="rId6"/>
  <legacyDrawing r:id="rId5"/>
  <oleObjects>
    <oleObject progId="Equation.3" shapeId="734434" r:id="rId1"/>
    <oleObject progId="Equation.3" shapeId="735480" r:id="rId2"/>
    <oleObject progId="Equation.3" shapeId="784378" r:id="rId3"/>
    <oleObject progId="Equation.3" shapeId="808791" r:id="rId4"/>
  </oleObjects>
</worksheet>
</file>

<file path=xl/worksheets/sheet3.xml><?xml version="1.0" encoding="utf-8"?>
<worksheet xmlns="http://schemas.openxmlformats.org/spreadsheetml/2006/main" xmlns:r="http://schemas.openxmlformats.org/officeDocument/2006/relationships">
  <dimension ref="A1:L44"/>
  <sheetViews>
    <sheetView tabSelected="1" workbookViewId="0" topLeftCell="A3">
      <selection activeCell="J23" sqref="J23"/>
    </sheetView>
  </sheetViews>
  <sheetFormatPr defaultColWidth="11.00390625" defaultRowHeight="12.75"/>
  <cols>
    <col min="1" max="1" width="6.75390625" style="36" customWidth="1"/>
    <col min="2" max="3" width="10.25390625" style="36" customWidth="1"/>
    <col min="4" max="4" width="10.25390625" style="37" customWidth="1"/>
    <col min="5" max="10" width="10.25390625" style="36" customWidth="1"/>
    <col min="11" max="16384" width="10.75390625" style="36" customWidth="1"/>
  </cols>
  <sheetData>
    <row r="1" ht="16.5">
      <c r="A1" s="35" t="s">
        <v>46</v>
      </c>
    </row>
    <row r="2" ht="16.5">
      <c r="A2" s="38" t="s">
        <v>47</v>
      </c>
    </row>
    <row r="3" spans="1:6" s="39" customFormat="1" ht="81">
      <c r="A3" s="39" t="s">
        <v>1</v>
      </c>
      <c r="B3" s="39" t="s">
        <v>2</v>
      </c>
      <c r="C3" s="39" t="s">
        <v>3</v>
      </c>
      <c r="D3" s="40" t="s">
        <v>4</v>
      </c>
      <c r="E3" s="39" t="s">
        <v>7</v>
      </c>
      <c r="F3" s="39" t="s">
        <v>8</v>
      </c>
    </row>
    <row r="4" spans="1:9" ht="24.75" customHeight="1">
      <c r="A4" s="36">
        <v>1</v>
      </c>
      <c r="B4" s="36">
        <f>(A4-1)*10</f>
        <v>0</v>
      </c>
      <c r="C4" s="36">
        <f>B4+9</f>
        <v>9</v>
      </c>
      <c r="D4" s="41">
        <v>1000</v>
      </c>
      <c r="E4" s="42">
        <v>0</v>
      </c>
      <c r="F4" s="42">
        <v>0.9</v>
      </c>
      <c r="G4" s="43" t="s">
        <v>51</v>
      </c>
      <c r="H4" s="44"/>
      <c r="I4" s="45"/>
    </row>
    <row r="5" spans="1:9" ht="16.5">
      <c r="A5" s="36">
        <f>A4+1</f>
        <v>2</v>
      </c>
      <c r="B5" s="36">
        <f>(A5-1)*10</f>
        <v>10</v>
      </c>
      <c r="C5" s="36">
        <f>B5+9</f>
        <v>19</v>
      </c>
      <c r="D5" s="41">
        <v>900</v>
      </c>
      <c r="E5" s="42">
        <v>1</v>
      </c>
      <c r="F5" s="42">
        <v>0.8</v>
      </c>
      <c r="G5" s="43" t="s">
        <v>52</v>
      </c>
      <c r="H5" s="44"/>
      <c r="I5" s="45"/>
    </row>
    <row r="6" spans="1:9" ht="16.5">
      <c r="A6" s="36">
        <f>A5+1</f>
        <v>3</v>
      </c>
      <c r="B6" s="36">
        <f>(A6-1)*10</f>
        <v>20</v>
      </c>
      <c r="C6" s="36" t="s">
        <v>49</v>
      </c>
      <c r="D6" s="41">
        <v>700</v>
      </c>
      <c r="E6" s="42">
        <v>0</v>
      </c>
      <c r="F6" s="42">
        <v>0.5</v>
      </c>
      <c r="G6" s="43" t="s">
        <v>53</v>
      </c>
      <c r="H6" s="44"/>
      <c r="I6" s="45"/>
    </row>
    <row r="7" spans="1:4" s="46" customFormat="1" ht="16.5">
      <c r="A7" s="46" t="s">
        <v>9</v>
      </c>
      <c r="D7" s="47">
        <f>SUM(D4:D6)</f>
        <v>2600</v>
      </c>
    </row>
    <row r="8" ht="18"/>
    <row r="9" ht="18"/>
    <row r="10" ht="18">
      <c r="A10" s="46" t="s">
        <v>10</v>
      </c>
    </row>
    <row r="12" ht="16.5">
      <c r="B12" s="38" t="s">
        <v>11</v>
      </c>
    </row>
    <row r="13" s="46" customFormat="1" ht="16.5">
      <c r="D13" s="48" t="s">
        <v>12</v>
      </c>
    </row>
    <row r="14" spans="6:8" ht="16.5">
      <c r="F14" s="46" t="s">
        <v>13</v>
      </c>
      <c r="H14" s="46" t="s">
        <v>14</v>
      </c>
    </row>
    <row r="15" spans="2:4" ht="16.5">
      <c r="B15" s="36">
        <v>1</v>
      </c>
      <c r="C15" s="36">
        <v>2</v>
      </c>
      <c r="D15" s="37">
        <v>3</v>
      </c>
    </row>
    <row r="16" spans="1:9" ht="16.5">
      <c r="A16" s="49">
        <v>1</v>
      </c>
      <c r="B16" s="50">
        <f>E4</f>
        <v>0</v>
      </c>
      <c r="C16" s="63">
        <f>E5</f>
        <v>1</v>
      </c>
      <c r="D16" s="51">
        <f>E6</f>
        <v>0</v>
      </c>
      <c r="E16" s="52"/>
      <c r="F16" s="53">
        <f>D4</f>
        <v>1000</v>
      </c>
      <c r="H16" s="54">
        <f>INDEX(MMULT($B$16:$D$18,$F$16:$F$18),$A16,B$15)</f>
        <v>900</v>
      </c>
      <c r="I16" s="55" t="s">
        <v>42</v>
      </c>
    </row>
    <row r="17" spans="1:9" ht="16.5">
      <c r="A17" s="49">
        <v>2</v>
      </c>
      <c r="B17" s="64">
        <f>F4</f>
        <v>0.9</v>
      </c>
      <c r="C17" s="52">
        <v>0</v>
      </c>
      <c r="D17" s="56">
        <v>0</v>
      </c>
      <c r="E17" s="52"/>
      <c r="F17" s="53">
        <f>D5</f>
        <v>900</v>
      </c>
      <c r="H17" s="57">
        <f>INDEX(MMULT($B$16:$D$18,$F$16:$F$18),$A17,B$15)</f>
        <v>900</v>
      </c>
      <c r="I17" s="55" t="s">
        <v>48</v>
      </c>
    </row>
    <row r="18" spans="1:9" ht="16.5">
      <c r="A18" s="49">
        <v>3</v>
      </c>
      <c r="B18" s="58">
        <v>0</v>
      </c>
      <c r="C18" s="65">
        <f>F5</f>
        <v>0.8</v>
      </c>
      <c r="D18" s="66">
        <f>F6</f>
        <v>0.5</v>
      </c>
      <c r="E18" s="52"/>
      <c r="F18" s="53">
        <f>D6</f>
        <v>700</v>
      </c>
      <c r="H18" s="59">
        <f>INDEX(MMULT($B$16:$D$18,$F$16:$F$18),$A18,B$15)</f>
        <v>1070</v>
      </c>
      <c r="I18" s="55" t="s">
        <v>43</v>
      </c>
    </row>
    <row r="19" spans="6:8" ht="16.5">
      <c r="F19" s="60">
        <f>SUM(F16:F18)</f>
        <v>2600</v>
      </c>
      <c r="H19" s="60">
        <f>SUM(H16:H18)</f>
        <v>2870</v>
      </c>
    </row>
    <row r="20" ht="16.5">
      <c r="A20" s="49" t="s">
        <v>19</v>
      </c>
    </row>
    <row r="21" spans="1:10" ht="16.5">
      <c r="A21" s="49"/>
      <c r="B21" s="61">
        <f>INDEX(MMULT($B$16:$D$18,$B$16:$D$18),$A16,B$15)</f>
        <v>0.9</v>
      </c>
      <c r="C21" s="61">
        <f>INDEX(MMULT($B$16:$D$18,$B$16:$D$18),$A16,C$15)</f>
        <v>0</v>
      </c>
      <c r="D21" s="61">
        <f>INDEX(MMULT($B$16:$D$18,$B$16:$D$18),$A16,D$15)</f>
        <v>0</v>
      </c>
      <c r="E21" s="61"/>
      <c r="F21" s="61"/>
      <c r="G21" s="61"/>
      <c r="H21" s="61"/>
      <c r="I21" s="61"/>
      <c r="J21" s="61"/>
    </row>
    <row r="22" spans="1:10" ht="16.5">
      <c r="A22" s="49"/>
      <c r="B22" s="61">
        <f>INDEX(MMULT($B$16:$D$18,$B$16:$D$18),$A17,B$15)</f>
        <v>0</v>
      </c>
      <c r="C22" s="61">
        <f>INDEX(MMULT($B$16:$D$18,$B$16:$D$18),$A17,C$15)</f>
        <v>0.9</v>
      </c>
      <c r="D22" s="61">
        <f>INDEX(MMULT($B$16:$D$18,$B$16:$D$18),$A17,D$15)</f>
        <v>0</v>
      </c>
      <c r="E22" s="61"/>
      <c r="F22" s="61"/>
      <c r="G22" s="61"/>
      <c r="H22" s="61"/>
      <c r="I22" s="61"/>
      <c r="J22" s="61"/>
    </row>
    <row r="23" spans="1:10" ht="16.5">
      <c r="A23" s="49"/>
      <c r="B23" s="61">
        <f>INDEX(MMULT($B$16:$D$18,$B$16:$D$18),$A18,B$15)</f>
        <v>0.7200000000000001</v>
      </c>
      <c r="C23" s="61">
        <f>INDEX(MMULT($B$16:$D$18,$B$16:$D$18),$A18,C$15)</f>
        <v>0.4</v>
      </c>
      <c r="D23" s="61">
        <f>INDEX(MMULT($B$16:$D$18,$B$16:$D$18),$A18,D$15)</f>
        <v>0.25</v>
      </c>
      <c r="E23" s="61"/>
      <c r="F23" s="61"/>
      <c r="G23" s="61"/>
      <c r="H23" s="61"/>
      <c r="I23" s="61"/>
      <c r="J23" s="61"/>
    </row>
    <row r="24" spans="1:10" ht="16.5">
      <c r="A24" s="49"/>
      <c r="B24" s="61"/>
      <c r="C24" s="61"/>
      <c r="D24" s="61"/>
      <c r="E24" s="61"/>
      <c r="F24" s="61"/>
      <c r="G24" s="61"/>
      <c r="H24" s="61"/>
      <c r="I24" s="61"/>
      <c r="J24" s="61"/>
    </row>
    <row r="26" spans="2:8" ht="18">
      <c r="B26" s="38" t="s">
        <v>20</v>
      </c>
      <c r="H26" s="36" t="s">
        <v>50</v>
      </c>
    </row>
    <row r="27" spans="2:10" ht="18">
      <c r="B27" s="61">
        <f>INDEX(MMULT($B$21:$D$23,$B$21:$D$23),$A16,B$15)</f>
        <v>0.81</v>
      </c>
      <c r="C27" s="61">
        <f>INDEX(MMULT($B$21:$D$23,$B$21:$D$23),$A16,C$15)</f>
        <v>0</v>
      </c>
      <c r="D27" s="61">
        <f>INDEX(MMULT($B$21:$D$23,$B$21:$D$23),$A16,D$15)</f>
        <v>0</v>
      </c>
      <c r="E27" s="61"/>
      <c r="F27" s="62">
        <f>D4</f>
        <v>1000</v>
      </c>
      <c r="G27" s="61"/>
      <c r="H27" s="54">
        <f>INDEX(MMULT($B$27:$D$29,$F$27:$F$29),$A16,B$15)</f>
        <v>810</v>
      </c>
      <c r="I27" s="61"/>
      <c r="J27" s="61"/>
    </row>
    <row r="28" spans="2:10" ht="18">
      <c r="B28" s="61">
        <f>INDEX(MMULT($B$21:$D$23,$B$21:$D$23),$A17,B$15)</f>
        <v>0</v>
      </c>
      <c r="C28" s="61">
        <f>INDEX(MMULT($B$21:$D$23,$B$21:$D$23),$A17,C$15)</f>
        <v>0.81</v>
      </c>
      <c r="D28" s="61">
        <f>INDEX(MMULT($B$21:$D$23,$B$21:$D$23),$A17,D$15)</f>
        <v>0</v>
      </c>
      <c r="E28" s="61"/>
      <c r="F28" s="62">
        <f>D5</f>
        <v>900</v>
      </c>
      <c r="G28" s="61"/>
      <c r="H28" s="54">
        <f>INDEX(MMULT($B$27:$D$29,$F$27:$F$29),$A17,B$15)</f>
        <v>729</v>
      </c>
      <c r="I28" s="61"/>
      <c r="J28" s="61"/>
    </row>
    <row r="29" spans="2:10" ht="16.5">
      <c r="B29" s="61">
        <f>INDEX(MMULT($B$21:$D$23,$B$21:$D$23),$A18,B$15)</f>
        <v>0.8280000000000002</v>
      </c>
      <c r="C29" s="61">
        <f>INDEX(MMULT($B$21:$D$23,$B$21:$D$23),$A18,C$15)</f>
        <v>0.4600000000000001</v>
      </c>
      <c r="D29" s="61">
        <f>INDEX(MMULT($B$21:$D$23,$B$21:$D$23),$A18,D$15)</f>
        <v>0.0625</v>
      </c>
      <c r="E29" s="61"/>
      <c r="F29" s="62">
        <f>D6</f>
        <v>700</v>
      </c>
      <c r="G29" s="61"/>
      <c r="H29" s="54">
        <f>INDEX(MMULT($B$27:$D$29,$F$27:$F$29),$A18,B$15)</f>
        <v>1285.7500000000002</v>
      </c>
      <c r="I29" s="61"/>
      <c r="J29" s="61"/>
    </row>
    <row r="30" spans="2:10" ht="16.5">
      <c r="B30" s="61"/>
      <c r="C30" s="61"/>
      <c r="D30" s="61"/>
      <c r="E30" s="61"/>
      <c r="F30" s="60">
        <f>SUM(F27:F29)</f>
        <v>2600</v>
      </c>
      <c r="G30" s="61"/>
      <c r="H30" s="60">
        <f>SUM(H27:H29)</f>
        <v>2824.75</v>
      </c>
      <c r="I30" s="61"/>
      <c r="J30" s="61"/>
    </row>
    <row r="31" spans="2:10" ht="16.5">
      <c r="B31" s="61"/>
      <c r="C31" s="61"/>
      <c r="D31" s="61"/>
      <c r="E31" s="61"/>
      <c r="F31" s="61"/>
      <c r="G31" s="61"/>
      <c r="H31" s="61"/>
      <c r="I31" s="61"/>
      <c r="J31" s="61"/>
    </row>
    <row r="33" ht="16.5">
      <c r="B33" s="38" t="s">
        <v>28</v>
      </c>
    </row>
    <row r="40" ht="16.5">
      <c r="B40" s="36" t="s">
        <v>54</v>
      </c>
    </row>
    <row r="41" spans="2:12" ht="81">
      <c r="B41" s="39" t="s">
        <v>1</v>
      </c>
      <c r="C41" s="39" t="s">
        <v>2</v>
      </c>
      <c r="D41" s="39" t="s">
        <v>3</v>
      </c>
      <c r="E41" s="40" t="s">
        <v>4</v>
      </c>
      <c r="F41" s="39" t="s">
        <v>7</v>
      </c>
      <c r="G41" s="39" t="s">
        <v>8</v>
      </c>
      <c r="I41" s="36" t="s">
        <v>14</v>
      </c>
      <c r="J41" s="36" t="s">
        <v>55</v>
      </c>
      <c r="K41" s="36">
        <v>3</v>
      </c>
      <c r="L41" s="36">
        <v>4</v>
      </c>
    </row>
    <row r="42" spans="2:12" ht="16.5">
      <c r="B42" s="36">
        <v>1</v>
      </c>
      <c r="C42" s="36">
        <f>(B42-1)*10</f>
        <v>0</v>
      </c>
      <c r="D42" s="36">
        <f>C42+9</f>
        <v>9</v>
      </c>
      <c r="E42" s="41">
        <v>1000</v>
      </c>
      <c r="F42" s="42">
        <v>0</v>
      </c>
      <c r="G42" s="42">
        <v>0.9</v>
      </c>
      <c r="I42" s="36">
        <f>E43*$F43</f>
        <v>900</v>
      </c>
      <c r="J42" s="36">
        <f>I43*$F43</f>
        <v>900</v>
      </c>
      <c r="K42" s="36">
        <f>J43*$F43</f>
        <v>810</v>
      </c>
      <c r="L42" s="36">
        <f>K43*$F43</f>
        <v>810</v>
      </c>
    </row>
    <row r="43" spans="2:12" ht="16.5">
      <c r="B43" s="36">
        <f>B42+1</f>
        <v>2</v>
      </c>
      <c r="C43" s="36">
        <f>(B43-1)*10</f>
        <v>10</v>
      </c>
      <c r="D43" s="36">
        <f>C43+9</f>
        <v>19</v>
      </c>
      <c r="E43" s="41">
        <v>900</v>
      </c>
      <c r="F43" s="42">
        <v>1</v>
      </c>
      <c r="G43" s="42">
        <v>0.8</v>
      </c>
      <c r="I43" s="36">
        <f>E42*$G42</f>
        <v>900</v>
      </c>
      <c r="J43" s="36">
        <f>I42*$G42</f>
        <v>810</v>
      </c>
      <c r="K43" s="36">
        <f>J42*$G42</f>
        <v>810</v>
      </c>
      <c r="L43" s="36">
        <f>K42*$G42</f>
        <v>729</v>
      </c>
    </row>
    <row r="44" spans="2:12" ht="16.5">
      <c r="B44" s="36">
        <f>B43+1</f>
        <v>3</v>
      </c>
      <c r="C44" s="36">
        <f>(B44-1)*10</f>
        <v>20</v>
      </c>
      <c r="D44" s="36" t="s">
        <v>49</v>
      </c>
      <c r="E44" s="41">
        <v>700</v>
      </c>
      <c r="F44" s="42">
        <v>0</v>
      </c>
      <c r="G44" s="42">
        <v>0.5</v>
      </c>
      <c r="I44" s="36">
        <f>E43*$G43+E44*$G44</f>
        <v>1070</v>
      </c>
      <c r="J44" s="36">
        <f>I43*$G43+I44*$G44</f>
        <v>1255</v>
      </c>
      <c r="K44" s="36">
        <f>J43*$G43+J44*$G44</f>
        <v>1275.5</v>
      </c>
      <c r="L44" s="36">
        <f>K43*$G43+K44*$G44</f>
        <v>1285.75</v>
      </c>
    </row>
  </sheetData>
  <printOptions gridLines="1"/>
  <pageMargins left="0.4" right="0.4" top="0.6" bottom="0.6" header="0.5" footer="0.5"/>
  <pageSetup orientation="landscape" paperSize="9" scale="70"/>
  <headerFooter alignWithMargins="0">
    <oddHeader>&amp;C&amp;A</oddHeader>
    <oddFooter>&amp;CPage &amp;P</oddFooter>
  </headerFooter>
  <drawing r:id="rId4"/>
  <legacyDrawing r:id="rId3"/>
  <oleObjects>
    <oleObject progId="Equation.2" shapeId="496125" r:id="rId1"/>
    <oleObject progId="Equation.2" shapeId="562991"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CAUP</dc:creator>
  <cp:keywords/>
  <dc:description/>
  <cp:lastModifiedBy>Scott Campbell</cp:lastModifiedBy>
  <cp:lastPrinted>2000-03-29T03:30:13Z</cp:lastPrinted>
  <dcterms:created xsi:type="dcterms:W3CDTF">2000-03-29T05:07:00Z</dcterms:created>
  <cp:category/>
  <cp:version/>
  <cp:contentType/>
  <cp:contentStatus/>
</cp:coreProperties>
</file>